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yajon\ObjectiveCache\objective-8000-ryajon\Objects\"/>
    </mc:Choice>
  </mc:AlternateContent>
  <bookViews>
    <workbookView xWindow="555" yWindow="195" windowWidth="19965" windowHeight="9270" activeTab="3"/>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benefits'!$A$1:$F$104</definedName>
    <definedName name="_xlnm.Print_Area" localSheetId="2">Hospitality!$A$1:$E$32</definedName>
    <definedName name="_xlnm.Print_Area" localSheetId="0">'Summary and sign-off'!$A$1:$F$23</definedName>
    <definedName name="_xlnm.Print_Area" localSheetId="1">Travel!$A$1:$E$196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3" i="4" l="1"/>
  <c r="C25" i="3"/>
  <c r="C25" i="2"/>
  <c r="C170" i="1"/>
  <c r="C185" i="1"/>
  <c r="C22" i="1"/>
  <c r="B6" i="13" l="1"/>
  <c r="E60" i="13"/>
  <c r="C60" i="13"/>
  <c r="C95" i="4"/>
  <c r="C94" i="4"/>
  <c r="B60" i="13" l="1"/>
  <c r="B59" i="13"/>
  <c r="D59" i="13"/>
  <c r="B58" i="13"/>
  <c r="D58" i="13"/>
  <c r="D57" i="13"/>
  <c r="B57" i="13"/>
  <c r="D56" i="13"/>
  <c r="B56" i="13"/>
  <c r="D55" i="13"/>
  <c r="B55" i="13"/>
  <c r="B2" i="4"/>
  <c r="B3" i="4"/>
  <c r="B2" i="3"/>
  <c r="B3" i="3"/>
  <c r="B2" i="2"/>
  <c r="B3" i="2"/>
  <c r="B2" i="1"/>
  <c r="B3" i="1"/>
  <c r="F58" i="13" l="1"/>
  <c r="D25" i="2" s="1"/>
  <c r="F60" i="13"/>
  <c r="E93" i="4" s="1"/>
  <c r="F59" i="13"/>
  <c r="D25" i="3" s="1"/>
  <c r="F57" i="13"/>
  <c r="D185" i="1" s="1"/>
  <c r="F56" i="13"/>
  <c r="D170" i="1" s="1"/>
  <c r="F55" i="13"/>
  <c r="D22" i="1" s="1"/>
  <c r="C13" i="13"/>
  <c r="C12" i="13"/>
  <c r="C11" i="13"/>
  <c r="C16" i="13" l="1"/>
  <c r="C17" i="13"/>
  <c r="B5" i="4" l="1"/>
  <c r="B4" i="4"/>
  <c r="B5" i="3"/>
  <c r="B4" i="3"/>
  <c r="B5" i="2"/>
  <c r="B4" i="2"/>
  <c r="B5" i="1"/>
  <c r="B4" i="1"/>
  <c r="C15" i="13" l="1"/>
  <c r="F12" i="13" l="1"/>
  <c r="C93" i="4"/>
  <c r="F11" i="13" s="1"/>
  <c r="F13" i="13" l="1"/>
  <c r="B185" i="1"/>
  <c r="B17" i="13" s="1"/>
  <c r="B170" i="1"/>
  <c r="B16" i="13" s="1"/>
  <c r="B22" i="1"/>
  <c r="B15" i="13" s="1"/>
  <c r="B25" i="3" l="1"/>
  <c r="B13" i="13" s="1"/>
  <c r="B25" i="2"/>
  <c r="B12" i="13" s="1"/>
  <c r="B11" i="13" l="1"/>
  <c r="B187"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173"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<sst xmlns="http://schemas.openxmlformats.org/spreadsheetml/2006/main" count="993" uniqueCount="343">
  <si>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</si>
  <si>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</si>
  <si>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</si>
  <si>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</si>
  <si>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</si>
  <si>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</si>
  <si>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</si>
  <si>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</si>
  <si>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</si>
  <si>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</si>
  <si>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</si>
  <si>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</si>
  <si>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</si>
  <si>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</si>
  <si>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</si>
  <si>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</si>
  <si>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</si>
  <si>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</si>
  <si>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</si>
  <si>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</si>
  <si>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</si>
  <si>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</si>
  <si>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</si>
  <si>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</si>
  <si>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</si>
  <si>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</si>
  <si>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</si>
  <si>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</si>
  <si>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</si>
  <si>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</si>
  <si>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</si>
  <si>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</si>
  <si>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</si>
  <si>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</si>
  <si>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</si>
  <si>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</si>
  <si>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</si>
  <si>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</si>
  <si>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</si>
  <si>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</si>
  <si>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</si>
  <si>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</si>
  <si>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</si>
  <si>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</si>
  <si>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</si>
  <si>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</si>
  <si>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</si>
  <si>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</si>
  <si>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</si>
  <si>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</si>
  <si>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</si>
  <si>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</si>
  <si>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</si>
  <si>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</si>
  <si>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</si>
  <si>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</si>
  <si>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</si>
  <si>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</si>
  <si>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</si>
  <si>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</si>
  <si>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</si>
  <si>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</si>
  <si>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</si>
  <si>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</si>
  <si>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</si>
  <si>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</si>
  <si>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</si>
  <si>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</si>
  <si>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</si>
  <si>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</si>
  <si>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</si>
  <si>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</si>
  <si>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</si>
  <si>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</si>
  <si>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</si>
  <si>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</si>
  <si>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</si>
  <si>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</si>
  <si>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</si>
  <si>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</si>
  <si>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</si>
  <si>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</si>
  <si>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</si>
  <si>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</si>
  <si>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</si>
  <si>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</si>
  <si>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</si>
  <si>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</si>
  <si>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</si>
  <si>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</si>
  <si>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</si>
  <si>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</si>
  <si>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</si>
  <si>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</si>
  <si>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</si>
  <si>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</si>
  <si>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</si>
  <si>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</si>
  <si>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</si>
  <si>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</si>
  <si>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</si>
  <si>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</si>
  <si>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</si>
  <si>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</si>
  <si>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</si>
  <si>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</si>
  <si>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</si>
  <si>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</si>
  <si>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</si>
  <si>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</si>
  <si>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</si>
  <si>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</si>
  <si>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</si>
  <si>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</si>
  <si>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</si>
  <si>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</si>
  <si>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</si>
  <si>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</si>
  <si>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</si>
  <si>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</si>
  <si>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Andrew McKenzie</t>
  </si>
  <si>
    <t>Sydney</t>
  </si>
  <si>
    <t>Hotel</t>
  </si>
  <si>
    <t>Taxi</t>
  </si>
  <si>
    <t>Parking</t>
  </si>
  <si>
    <t>Auckland</t>
  </si>
  <si>
    <t>Downtown Car Park Parking - attend Board &amp; ET End of Year Dinner</t>
  </si>
  <si>
    <t>Wilson P019 Parking - Wellington business</t>
  </si>
  <si>
    <t>Wellington</t>
  </si>
  <si>
    <t>Air NZ Parking Parking during trip to Wellington</t>
  </si>
  <si>
    <t>WELLINGTON BUSINESS</t>
  </si>
  <si>
    <t>Travel Incidentals</t>
  </si>
  <si>
    <t>Air NZ Parking Parking during trip to Wellington (Minister's meeting)</t>
  </si>
  <si>
    <t>Napier</t>
  </si>
  <si>
    <t>Air NZ Parking Parking during trips to Wellington and Napier</t>
  </si>
  <si>
    <t>Christchurch</t>
  </si>
  <si>
    <t>Nelson</t>
  </si>
  <si>
    <t>Air NZ Parking Parking during trip to Nelson</t>
  </si>
  <si>
    <t>New Plymouth</t>
  </si>
  <si>
    <t>Air NZ Parking Parking during trip to New Plymouth (Staff Roadshow)</t>
  </si>
  <si>
    <t>Air NZ Parking Parking during trip to Christchurch (Staff Roadshow)</t>
  </si>
  <si>
    <t>Palmerston North</t>
  </si>
  <si>
    <t>Car Hire</t>
  </si>
  <si>
    <t>Air NZ Parking Parking during trip to Wellington and Palmerston North</t>
  </si>
  <si>
    <t>Hotel Incidentals</t>
  </si>
  <si>
    <t>Air NZ Parking Parking during trip to Christchurch</t>
  </si>
  <si>
    <t>Air NZ Parking Parking during trip to Wellington / SSLT Retreat</t>
  </si>
  <si>
    <t>Air Ancillaries</t>
  </si>
  <si>
    <t>Air NZ Parking</t>
  </si>
  <si>
    <t>Membership fees</t>
  </si>
  <si>
    <t>Conferences</t>
  </si>
  <si>
    <t>Europe</t>
  </si>
  <si>
    <t>ICT Equipment</t>
  </si>
  <si>
    <t>Board Stakeholder Event</t>
  </si>
  <si>
    <t>Annual SenateSHJ Party</t>
  </si>
  <si>
    <t>Wellington Property Council Quiz</t>
  </si>
  <si>
    <t>CE Luncheon Series with Martin Matthews</t>
  </si>
  <si>
    <t>Mental health in the construction and infrastructure sectors</t>
  </si>
  <si>
    <t>Urban Regeneration: Taking Forward the Challenge in New Zealand</t>
  </si>
  <si>
    <t>Public Sector Chief Executives' Breakfast</t>
  </si>
  <si>
    <t>Build to Rent - an affordable option?</t>
  </si>
  <si>
    <t>VIP screening of 2040</t>
  </si>
  <si>
    <t>Powhiri for Race Relations Commissioner - Meng Foon</t>
  </si>
  <si>
    <t>Future Directions - Meet the leaders</t>
  </si>
  <si>
    <t>Executive Dinner &amp; Roundtable Discussion - NZ Construction 2019: Responsibly meeting infrastructure demand growth</t>
  </si>
  <si>
    <t>Leading the Regional Revolution - event to discuss Palmerston North's transformation and the growth opportunities this brings</t>
  </si>
  <si>
    <t>Build to Rent roundtable event</t>
  </si>
  <si>
    <t>Art Awards Gala Event</t>
  </si>
  <si>
    <t>Ka Kotahitanga Tikanga: Working with Integrity with Māori</t>
  </si>
  <si>
    <t>Spirit of Service Awards 2019</t>
  </si>
  <si>
    <t>Breakfast event - Dr Marilyn Waring - Governance and Board Diversity</t>
  </si>
  <si>
    <t>Winter Series Part Three - A love affair - Heritage Buildings</t>
  </si>
  <si>
    <t>Westpac Dinner Event</t>
  </si>
  <si>
    <t>Procurement Knowledge Hour</t>
  </si>
  <si>
    <t>Lunch - Discuss workplace and economic trends impacting our organisations</t>
  </si>
  <si>
    <t>Breakfast - Mood of the Boardroom 2019</t>
  </si>
  <si>
    <t>The Road to Redemption Gala Dinner with Scott McLaughlin</t>
  </si>
  <si>
    <t>Lunch with Westpac Banking Corporation</t>
  </si>
  <si>
    <t>ANZ Finance and Treasury Forum</t>
  </si>
  <si>
    <t>Stonewood Group networking event</t>
  </si>
  <si>
    <t>MEDEF - French Business Delegation - Infrastructure Focus</t>
  </si>
  <si>
    <t>Crimestoppers - 10 year anniversary celebration at Government House</t>
  </si>
  <si>
    <t>Building and supporting strong relationships with your people and supply chain (and AGM)</t>
  </si>
  <si>
    <t>Reserve Bank Governors and Directors Social Evening</t>
  </si>
  <si>
    <t>Chapman Tripp finance industry event</t>
  </si>
  <si>
    <t>CFC Breakfast of Champions</t>
  </si>
  <si>
    <t>See the new 2020 Lexus RX</t>
  </si>
  <si>
    <t>The Best of British Infrastructure Minds</t>
  </si>
  <si>
    <t>Drinks and Nibbles to celebrate work we do together, shaping the future of our communities</t>
  </si>
  <si>
    <t>Greenstone Group Birthday Party</t>
  </si>
  <si>
    <t>Public Service Day Awards Ceremony</t>
  </si>
  <si>
    <t>Science New Zealand National Awards 2019</t>
  </si>
  <si>
    <t>Private Luncheon with Robin Stalker</t>
  </si>
  <si>
    <t>Disability Action Plan 2019-2023 Launch</t>
  </si>
  <si>
    <t>Publication launch - Crossing Points: UK-New Zealand/Australia/Pacific with British High Commissioner Her Excellency Laura Clarke</t>
  </si>
  <si>
    <t>Tupu Tai Opening Ceremony</t>
  </si>
  <si>
    <t>Business partners dining event</t>
  </si>
  <si>
    <t>Organisation Culture - So What?</t>
  </si>
  <si>
    <t>Aurecon end of year celebration</t>
  </si>
  <si>
    <t>AOG Innovation Showcase December 2019</t>
  </si>
  <si>
    <t>Joint Christmas Party</t>
  </si>
  <si>
    <t>Celebration with GNS Science</t>
  </si>
  <si>
    <t>End of year celebration</t>
  </si>
  <si>
    <t>Homewood Christmas Ball</t>
  </si>
  <si>
    <t>BRANZ 50th Anniversary Celebration</t>
  </si>
  <si>
    <t>Cocktail Function</t>
  </si>
  <si>
    <t>WSP Lawn Bowls Evening</t>
  </si>
  <si>
    <t>Breakfast event - Future focus for litigation</t>
  </si>
  <si>
    <t>Whenua Blessing</t>
  </si>
  <si>
    <t>Celebrate opening of new space - Kotahitanga</t>
  </si>
  <si>
    <t>Budget 2020 Preview Opportunity - Lunch with Minister of Finance Hon. Grant Robertson</t>
  </si>
  <si>
    <t>Infrastructure 2020: Looking Ahead</t>
  </si>
  <si>
    <t>Housing Hui</t>
  </si>
  <si>
    <t>Mihi Whakatau for Ms Rosa Kornfeld-Matte (United Nations Independet Expert on the enjoyment of all human rights by older persons</t>
  </si>
  <si>
    <t>A Construction Accord Beacon Project: The Watercare Enterprise Model</t>
  </si>
  <si>
    <t>Breakfast - A new climate change debate: how to get to zero carbon, fast?</t>
  </si>
  <si>
    <t>Ko Tātou, Tātou, We are one - National Remembrance Service (Cancelled)</t>
  </si>
  <si>
    <t>KPMG Golf Day</t>
  </si>
  <si>
    <t>The importance of our international borders in driving New Zealand's economic recovery</t>
  </si>
  <si>
    <t>Government's Engagement with Customers in the Wake of COVID-19</t>
  </si>
  <si>
    <t>Lenovo C-Suite Chat Show</t>
  </si>
  <si>
    <t>Australian Fire &amp; Emergency Service Authorities Council</t>
  </si>
  <si>
    <t>SenateSHJ</t>
  </si>
  <si>
    <t>Property Council New Zealand</t>
  </si>
  <si>
    <t>Grant Thornton</t>
  </si>
  <si>
    <t>MinterEllisonRuddWatts</t>
  </si>
  <si>
    <t>Calibre</t>
  </si>
  <si>
    <t>Government Health &amp; Safety Lead</t>
  </si>
  <si>
    <t>Vector Ltd</t>
  </si>
  <si>
    <t>Human Rights Commission</t>
  </si>
  <si>
    <t>Partners in Performance</t>
  </si>
  <si>
    <t>Palmerston North City Council</t>
  </si>
  <si>
    <t>Paul Winstanley</t>
  </si>
  <si>
    <t>IHC</t>
  </si>
  <si>
    <t>Ministry of Social Development</t>
  </si>
  <si>
    <t>Transparency International NZ</t>
  </si>
  <si>
    <t>State Services Commission</t>
  </si>
  <si>
    <t>Sheffield</t>
  </si>
  <si>
    <t>Property Council NZ</t>
  </si>
  <si>
    <t>Westpac</t>
  </si>
  <si>
    <t>NZME</t>
  </si>
  <si>
    <t>Auckland Business Chamber</t>
  </si>
  <si>
    <t>ANZ</t>
  </si>
  <si>
    <t>Stonewood Group</t>
  </si>
  <si>
    <t>Infrastructure NZ</t>
  </si>
  <si>
    <t>Crimestoppers</t>
  </si>
  <si>
    <t>Business Leaders' Health &amp; Safety Forum</t>
  </si>
  <si>
    <t>Reserve Bank of NZ</t>
  </si>
  <si>
    <t>Chapman Tripp</t>
  </si>
  <si>
    <t>Michele Embling (PwC Chair) &amp; David McLean (Westpac NZ CEO) - Co-chairs Champions for Change</t>
  </si>
  <si>
    <t>Lexus</t>
  </si>
  <si>
    <t>GHD</t>
  </si>
  <si>
    <t>Greenstone Group</t>
  </si>
  <si>
    <t>Catherine Williams</t>
  </si>
  <si>
    <t>Science New Zealand</t>
  </si>
  <si>
    <t>Chartered Accountants Australia &amp; NZ</t>
  </si>
  <si>
    <t>Office for Disability Issues</t>
  </si>
  <si>
    <t>British Council</t>
  </si>
  <si>
    <t>Warren and Mahoney</t>
  </si>
  <si>
    <t>Aurecon Group</t>
  </si>
  <si>
    <t>Better for Business</t>
  </si>
  <si>
    <t>Luminate/The Testing Consultancy</t>
  </si>
  <si>
    <t>GNS Science</t>
  </si>
  <si>
    <t>HE Laura Clarke &amp; Toby Fisher</t>
  </si>
  <si>
    <t>BRANZ</t>
  </si>
  <si>
    <t>WSP</t>
  </si>
  <si>
    <t>Te Tihi o Ruahine Whānau Ora Alliance</t>
  </si>
  <si>
    <t>Copyright Licensing New Zealand and Upstart Press</t>
  </si>
  <si>
    <t>Auckland Business Chamber and Massey University</t>
  </si>
  <si>
    <t>New Zealand Infrastructure Commission</t>
  </si>
  <si>
    <t>Disability Connect</t>
  </si>
  <si>
    <t>KPMG Auckland</t>
  </si>
  <si>
    <t>Trans-Tasman Business Circle</t>
  </si>
  <si>
    <t>Lenovo DCG at Dicker Data</t>
  </si>
  <si>
    <t>14 Taxi Trips</t>
  </si>
  <si>
    <t>Visiting offices and business meetings</t>
  </si>
  <si>
    <t>1 August 2019 to 31 August 2019</t>
  </si>
  <si>
    <t>1 July 2019 to 31 July 2019</t>
  </si>
  <si>
    <t>13 Taxi Trips</t>
  </si>
  <si>
    <t>1 September 2019 to 30 September 2019</t>
  </si>
  <si>
    <t>9 Taxi Trips</t>
  </si>
  <si>
    <t>1 October 2019 to 30 October 2019</t>
  </si>
  <si>
    <t>6 Taxi Trips</t>
  </si>
  <si>
    <t>1 November 2019 to 30 November 2019</t>
  </si>
  <si>
    <t>8 Taxi Trips</t>
  </si>
  <si>
    <t>1 December 2019 to 31 December 2019</t>
  </si>
  <si>
    <t>4 Taxi Trips</t>
  </si>
  <si>
    <t>1 January 2020 to 31 January 2020</t>
  </si>
  <si>
    <t>Auckland/Wellington</t>
  </si>
  <si>
    <t>10 Taxi Trips</t>
  </si>
  <si>
    <t>1 June 2020 to 30 June 2020</t>
  </si>
  <si>
    <t>1 July 2019 to 30 June 2020</t>
  </si>
  <si>
    <t>Phone and data</t>
  </si>
  <si>
    <t>Mobile phone and data services</t>
  </si>
  <si>
    <t>Pcard annual account fee</t>
  </si>
  <si>
    <t>Fees</t>
  </si>
  <si>
    <t>Kāinga Ora Executive Team Dinner</t>
  </si>
  <si>
    <t>Lunch meeting with CE, Public Trust</t>
  </si>
  <si>
    <t>End-of-Year CE Office Dinner</t>
  </si>
  <si>
    <t>Equipment for home office setup (Covid-19 Lockdown)</t>
  </si>
  <si>
    <t xml:space="preserve">Cancelled Infrastructure NZ Conference - Public Sector Europe 2020 Delegation - to be reimbursed in the following financial year. </t>
  </si>
  <si>
    <t>Kāinga Ora Executive Team workshop</t>
  </si>
  <si>
    <t>Meeting with Jones Lang LaSalle (JLL)</t>
  </si>
  <si>
    <t>Auckland meetings</t>
  </si>
  <si>
    <t>Housing New Zealand/Kāinga Ora Homes and Communities</t>
  </si>
  <si>
    <t>3 November 2019 to 10 November 2019</t>
  </si>
  <si>
    <t xml:space="preserve">Australia </t>
  </si>
  <si>
    <t>Airport parking</t>
  </si>
  <si>
    <t>Deloitte Top 200 Awards</t>
  </si>
  <si>
    <t>KPMG</t>
  </si>
  <si>
    <t>Citizen Engagement in a Digital World</t>
  </si>
  <si>
    <t>Engineering Evening Gala</t>
  </si>
  <si>
    <t>University of Auckland</t>
  </si>
  <si>
    <t>Beca's 100th birthday</t>
  </si>
  <si>
    <t>Beca</t>
  </si>
  <si>
    <t>Deloitte</t>
  </si>
  <si>
    <t>Amended Airfare and Other Travel Fees</t>
  </si>
  <si>
    <t>CE Business Update Roadshow Presentation</t>
  </si>
  <si>
    <t xml:space="preserve">Air NZ Parking Parking during trip to Wellington </t>
  </si>
  <si>
    <t>Ministry of Business, Innovation and Employment</t>
  </si>
  <si>
    <t>No hospitality expenses to disclose for this period</t>
  </si>
  <si>
    <t>Airfare</t>
  </si>
  <si>
    <t>World of Wearable Art Awards Show in Wellington</t>
  </si>
  <si>
    <t xml:space="preserve">Government Land Organisation Conference in Sydney </t>
  </si>
  <si>
    <t>Meal for one</t>
  </si>
  <si>
    <t>Booking fee</t>
  </si>
  <si>
    <t>Car Hire and fuel</t>
  </si>
  <si>
    <t>Qt Museum Wellington</t>
  </si>
  <si>
    <t>Chartered Accountants Australia and New Zealand Annual Subscription fee for 2019/20</t>
  </si>
  <si>
    <t>Chartered Accountants Australia and New Zealand Annual Subscription fee for 2020/21</t>
  </si>
  <si>
    <t>Downtown Car Park Parking - HNZC Board and Executive Team dinner</t>
  </si>
  <si>
    <t>Department of Internal Affairs</t>
  </si>
  <si>
    <t>1 February 2020 to 29 February 2020</t>
  </si>
  <si>
    <t>1 March 2020 to 31 March 2020</t>
  </si>
  <si>
    <t>Meals for 14</t>
  </si>
  <si>
    <t>Meals for 2</t>
  </si>
  <si>
    <t>Meals for 7</t>
  </si>
  <si>
    <t>Government Land Organisation Conference attendence fee</t>
  </si>
  <si>
    <t>Positive Workplace Culture - Launch Event</t>
  </si>
  <si>
    <t xml:space="preserve">Tickets were paid for via a donation to the chosen charity of KPMG. CE attended with his partner. </t>
  </si>
  <si>
    <t xml:space="preserve">This disclosure has been approved by the Chair of the Kāinga Ora - Homes and Communities Board </t>
  </si>
  <si>
    <t>Farewell function for Stephen Sellwood</t>
  </si>
  <si>
    <t>Farewell function for Professor Nic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</si>
</sst>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right" vertical="center"/>
      <protection locked="0"/>
    </xf>
    <xf numFmtId="6" fontId="0" fillId="10" borderId="0" xfId="0" applyNumberFormat="1" applyFill="1" applyProtection="1">
      <protection locked="0"/>
    </xf>
    <xf numFmtId="0" fontId="0" fillId="0" borderId="0" xfId="0" applyFill="1" applyAlignment="1" applyProtection="1">
      <alignment wrapText="1"/>
      <protection locked="0"/>
    </xf>
    <xf numFmtId="0" fontId="0" fillId="0" borderId="0" xfId="0" applyFill="1" applyProtection="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customXml" Target="../customXml/item3.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customXml" Target="../customXml/item2.xml" Id="rId11" /><Relationship Type="http://schemas.openxmlformats.org/officeDocument/2006/relationships/worksheet" Target="worksheets/sheet5.xml" Id="rId5" /><Relationship Type="http://schemas.openxmlformats.org/officeDocument/2006/relationships/customXml" Target="../customXml/item1.xml" Id="rId10"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5.xml" Id="rId14" /><Relationship Type="http://schemas.openxmlformats.org/officeDocument/2006/relationships/customXml" Target="/customXML/item6.xml" Id="Rf9c45b35bc824808"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D14" sqref="D14"/>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2" t="s">
        <v>2</v>
      </c>
      <c r="B1" s="152"/>
      <c r="C1" s="152"/>
      <c r="D1" s="152"/>
      <c r="E1" s="152"/>
      <c r="F1" s="152"/>
      <c r="G1" s="46"/>
      <c r="H1" s="46"/>
      <c r="I1" s="46"/>
      <c r="J1" s="46"/>
      <c r="K1" s="46"/>
    </row>
    <row r="2" spans="1:11" ht="21" customHeight="1" x14ac:dyDescent="0.2">
      <c r="A2" s="4" t="s">
        <v>3</v>
      </c>
      <c r="B2" s="153" t="s">
        <v>304</v>
      </c>
      <c r="C2" s="153"/>
      <c r="D2" s="153"/>
      <c r="E2" s="153"/>
      <c r="F2" s="153"/>
      <c r="G2" s="46"/>
      <c r="H2" s="46"/>
      <c r="I2" s="46"/>
      <c r="J2" s="46"/>
      <c r="K2" s="46"/>
    </row>
    <row r="3" spans="1:11" ht="21" customHeight="1" x14ac:dyDescent="0.2">
      <c r="A3" s="4" t="s">
        <v>4</v>
      </c>
      <c r="B3" s="153" t="s">
        <v>120</v>
      </c>
      <c r="C3" s="153"/>
      <c r="D3" s="153"/>
      <c r="E3" s="153"/>
      <c r="F3" s="153"/>
      <c r="G3" s="46"/>
      <c r="H3" s="46"/>
      <c r="I3" s="46"/>
      <c r="J3" s="46"/>
      <c r="K3" s="46"/>
    </row>
    <row r="4" spans="1:11" ht="21" customHeight="1" x14ac:dyDescent="0.2">
      <c r="A4" s="4" t="s">
        <v>5</v>
      </c>
      <c r="B4" s="154">
        <v>43647</v>
      </c>
      <c r="C4" s="154"/>
      <c r="D4" s="154"/>
      <c r="E4" s="154"/>
      <c r="F4" s="154"/>
      <c r="G4" s="46"/>
      <c r="H4" s="46"/>
      <c r="I4" s="46"/>
      <c r="J4" s="46"/>
      <c r="K4" s="46"/>
    </row>
    <row r="5" spans="1:11" ht="21" customHeight="1" x14ac:dyDescent="0.2">
      <c r="A5" s="4" t="s">
        <v>6</v>
      </c>
      <c r="B5" s="154">
        <v>44012</v>
      </c>
      <c r="C5" s="154"/>
      <c r="D5" s="154"/>
      <c r="E5" s="154"/>
      <c r="F5" s="154"/>
      <c r="G5" s="46"/>
      <c r="H5" s="46"/>
      <c r="I5" s="46"/>
      <c r="J5" s="46"/>
      <c r="K5" s="46"/>
    </row>
    <row r="6" spans="1:11" ht="21" customHeight="1" x14ac:dyDescent="0.2">
      <c r="A6" s="4" t="s">
        <v>7</v>
      </c>
      <c r="B6" s="151" t="str">
        <f>IF(AND(Travel!B7&lt;&gt;A30,Hospitality!B7&lt;&gt;A30,'All other expenses'!B7&lt;&gt;A30,'Gifts and benefits'!B7&lt;&gt;A30),A31,IF(AND(Travel!B7=A30,Hospitality!B7=A30,'All other expenses'!B7=A30,'Gifts and benefits'!B7=A30),A33,A32))</f>
        <v>Data and totals checked on all sheets</v>
      </c>
      <c r="C6" s="151"/>
      <c r="D6" s="151"/>
      <c r="E6" s="151"/>
      <c r="F6" s="151"/>
      <c r="G6" s="34"/>
      <c r="H6" s="46"/>
      <c r="I6" s="46"/>
      <c r="J6" s="46"/>
      <c r="K6" s="46"/>
    </row>
    <row r="7" spans="1:11" ht="21" customHeight="1" x14ac:dyDescent="0.2">
      <c r="A7" s="4" t="s">
        <v>8</v>
      </c>
      <c r="B7" s="150" t="s">
        <v>40</v>
      </c>
      <c r="C7" s="150"/>
      <c r="D7" s="150"/>
      <c r="E7" s="150"/>
      <c r="F7" s="150"/>
      <c r="G7" s="34"/>
      <c r="H7" s="46"/>
      <c r="I7" s="46"/>
      <c r="J7" s="46"/>
      <c r="K7" s="46"/>
    </row>
    <row r="8" spans="1:11" ht="21" customHeight="1" x14ac:dyDescent="0.2">
      <c r="A8" s="4" t="s">
        <v>10</v>
      </c>
      <c r="B8" s="150" t="s">
        <v>340</v>
      </c>
      <c r="C8" s="150"/>
      <c r="D8" s="150"/>
      <c r="E8" s="150"/>
      <c r="F8" s="150"/>
      <c r="G8" s="34"/>
      <c r="H8" s="46"/>
      <c r="I8" s="46"/>
      <c r="J8" s="46"/>
      <c r="K8" s="46"/>
    </row>
    <row r="9" spans="1:11" ht="66.75" customHeight="1" x14ac:dyDescent="0.2">
      <c r="A9" s="149" t="s">
        <v>11</v>
      </c>
      <c r="B9" s="149"/>
      <c r="C9" s="149"/>
      <c r="D9" s="149"/>
      <c r="E9" s="149"/>
      <c r="F9" s="149"/>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39577.859999999986</v>
      </c>
      <c r="C11" s="82" t="str">
        <f>IF(Travel!B6="",A34,Travel!B6)</f>
        <v>Figures exclude GST</v>
      </c>
      <c r="D11" s="8"/>
      <c r="E11" s="10" t="s">
        <v>17</v>
      </c>
      <c r="F11" s="56">
        <f>'Gifts and benefits'!C93</f>
        <v>79</v>
      </c>
      <c r="G11" s="47"/>
      <c r="H11" s="47"/>
      <c r="I11" s="47"/>
      <c r="J11" s="47"/>
      <c r="K11" s="47"/>
    </row>
    <row r="12" spans="1:11" ht="27.75" customHeight="1" x14ac:dyDescent="0.2">
      <c r="A12" s="10" t="s">
        <v>0</v>
      </c>
      <c r="B12" s="75">
        <f>Hospitality!B25</f>
        <v>0</v>
      </c>
      <c r="C12" s="82" t="str">
        <f>IF(Hospitality!B6="",A34,Hospitality!B6)</f>
        <v>Figures exclude GST</v>
      </c>
      <c r="D12" s="8"/>
      <c r="E12" s="10" t="s">
        <v>18</v>
      </c>
      <c r="F12" s="56">
        <f>'Gifts and benefits'!C94</f>
        <v>3</v>
      </c>
      <c r="G12" s="47"/>
      <c r="H12" s="47"/>
      <c r="I12" s="47"/>
      <c r="J12" s="47"/>
      <c r="K12" s="47"/>
    </row>
    <row r="13" spans="1:11" ht="27.75" customHeight="1" x14ac:dyDescent="0.2">
      <c r="A13" s="10" t="s">
        <v>19</v>
      </c>
      <c r="B13" s="75">
        <f>'All other expenses'!B25</f>
        <v>16290.75</v>
      </c>
      <c r="C13" s="82" t="str">
        <f>IF('All other expenses'!B6="",A34,'All other expenses'!B6)</f>
        <v>Figures exclude GST</v>
      </c>
      <c r="D13" s="8"/>
      <c r="E13" s="10" t="s">
        <v>20</v>
      </c>
      <c r="F13" s="56">
        <f>'Gifts and benefits'!C95</f>
        <v>76</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Travel!B22</f>
        <v>2517.2400000000002</v>
      </c>
      <c r="C15" s="84" t="str">
        <f>C11</f>
        <v>Figures exclude GST</v>
      </c>
      <c r="D15" s="8"/>
      <c r="E15" s="8"/>
      <c r="F15" s="58"/>
      <c r="G15" s="46"/>
      <c r="H15" s="46"/>
      <c r="I15" s="46"/>
      <c r="J15" s="46"/>
      <c r="K15" s="46"/>
    </row>
    <row r="16" spans="1:11" ht="27.75" customHeight="1" x14ac:dyDescent="0.2">
      <c r="A16" s="11" t="s">
        <v>22</v>
      </c>
      <c r="B16" s="77">
        <f>Travel!B170</f>
        <v>36920.219999999987</v>
      </c>
      <c r="C16" s="84" t="str">
        <f>C11</f>
        <v>Figures exclude GST</v>
      </c>
      <c r="D16" s="59"/>
      <c r="E16" s="8"/>
      <c r="F16" s="60"/>
      <c r="G16" s="46"/>
      <c r="H16" s="46"/>
      <c r="I16" s="46"/>
      <c r="J16" s="46"/>
      <c r="K16" s="46"/>
    </row>
    <row r="17" spans="1:11" ht="27.75" customHeight="1" x14ac:dyDescent="0.2">
      <c r="A17" s="11" t="s">
        <v>23</v>
      </c>
      <c r="B17" s="77">
        <f>Travel!B185</f>
        <v>140.4</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COUNT(Travel!B12:B21)</f>
        <v>6</v>
      </c>
      <c r="C55" s="90"/>
      <c r="D55" s="90">
        <f>COUNTIF(Travel!D12:D21,"*")</f>
        <v>6</v>
      </c>
      <c r="E55" s="91"/>
      <c r="F55" s="91" t="b">
        <f>MIN(B55,D55)=MAX(B55,D55)</f>
        <v>1</v>
      </c>
      <c r="G55" s="46"/>
      <c r="H55" s="46"/>
      <c r="I55" s="46"/>
      <c r="J55" s="46"/>
      <c r="K55" s="46"/>
    </row>
    <row r="56" spans="1:11" hidden="1" x14ac:dyDescent="0.2">
      <c r="A56" s="100" t="s">
        <v>56</v>
      </c>
      <c r="B56" s="90">
        <f>COUNT(Travel!B26:B169)</f>
        <v>141</v>
      </c>
      <c r="C56" s="90"/>
      <c r="D56" s="90">
        <f>COUNTIF(Travel!D26:D169,"*")</f>
        <v>141</v>
      </c>
      <c r="E56" s="91"/>
      <c r="F56" s="91" t="b">
        <f>MIN(B56,D56)=MAX(B56,D56)</f>
        <v>1</v>
      </c>
    </row>
    <row r="57" spans="1:11" hidden="1" x14ac:dyDescent="0.2">
      <c r="A57" s="101"/>
      <c r="B57" s="90">
        <f>COUNT(Travel!B174:B184)</f>
        <v>7</v>
      </c>
      <c r="C57" s="90"/>
      <c r="D57" s="90">
        <f>COUNTIF(Travel!D174:D184,"*")</f>
        <v>7</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expenses'!B11:B24)</f>
        <v>10</v>
      </c>
      <c r="C59" s="91"/>
      <c r="D59" s="91">
        <f>COUNTIF('All other expenses'!D11:D24,"*")</f>
        <v>10</v>
      </c>
      <c r="E59" s="91"/>
      <c r="F59" s="91" t="b">
        <f>MIN(B59,D59)=MAX(B59,D59)</f>
        <v>1</v>
      </c>
    </row>
    <row r="60" spans="1:11" hidden="1" x14ac:dyDescent="0.2">
      <c r="A60" s="102" t="s">
        <v>59</v>
      </c>
      <c r="B60" s="92">
        <f>COUNTIF('Gifts and benefits'!B11:B92,"*")</f>
        <v>79</v>
      </c>
      <c r="C60" s="92">
        <f>COUNTIF('Gifts and benefits'!C11:C92,"*")</f>
        <v>79</v>
      </c>
      <c r="D60" s="92"/>
      <c r="E60" s="92">
        <f>COUNTA('Gifts and benefits'!E11:E92)</f>
        <v>79</v>
      </c>
      <c r="F60" s="93"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99"/>
  <sheetViews>
    <sheetView topLeftCell="A22"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2" t="s">
        <v>60</v>
      </c>
      <c r="B1" s="152"/>
      <c r="C1" s="152"/>
      <c r="D1" s="152"/>
      <c r="E1" s="152"/>
      <c r="F1" s="46"/>
    </row>
    <row r="2" spans="1:6" ht="21" customHeight="1" x14ac:dyDescent="0.2">
      <c r="A2" s="4" t="s">
        <v>3</v>
      </c>
      <c r="B2" s="155" t="str">
        <f>'Summary and sign-off'!B2:F2</f>
        <v>Housing New Zealand/Kāinga Ora Homes and Communities</v>
      </c>
      <c r="C2" s="155"/>
      <c r="D2" s="155"/>
      <c r="E2" s="155"/>
      <c r="F2" s="46"/>
    </row>
    <row r="3" spans="1:6" ht="21" customHeight="1" x14ac:dyDescent="0.2">
      <c r="A3" s="4" t="s">
        <v>61</v>
      </c>
      <c r="B3" s="155" t="str">
        <f>'Summary and sign-off'!B3:F3</f>
        <v>Andrew McKenzie</v>
      </c>
      <c r="C3" s="155"/>
      <c r="D3" s="155"/>
      <c r="E3" s="155"/>
      <c r="F3" s="46"/>
    </row>
    <row r="4" spans="1:6" ht="21" customHeight="1" x14ac:dyDescent="0.2">
      <c r="A4" s="4" t="s">
        <v>62</v>
      </c>
      <c r="B4" s="155">
        <f>'Summary and sign-off'!B4:F4</f>
        <v>43647</v>
      </c>
      <c r="C4" s="155"/>
      <c r="D4" s="155"/>
      <c r="E4" s="155"/>
      <c r="F4" s="46"/>
    </row>
    <row r="5" spans="1:6" ht="21" customHeight="1" x14ac:dyDescent="0.2">
      <c r="A5" s="4" t="s">
        <v>63</v>
      </c>
      <c r="B5" s="155">
        <f>'Summary and sign-off'!B5:F5</f>
        <v>44012</v>
      </c>
      <c r="C5" s="155"/>
      <c r="D5" s="155"/>
      <c r="E5" s="155"/>
      <c r="F5" s="46"/>
    </row>
    <row r="6" spans="1:6" ht="21" customHeight="1" x14ac:dyDescent="0.2">
      <c r="A6" s="4" t="s">
        <v>64</v>
      </c>
      <c r="B6" s="150" t="s">
        <v>32</v>
      </c>
      <c r="C6" s="150"/>
      <c r="D6" s="150"/>
      <c r="E6" s="150"/>
      <c r="F6" s="46"/>
    </row>
    <row r="7" spans="1:6" ht="21" customHeight="1" x14ac:dyDescent="0.2">
      <c r="A7" s="4" t="s">
        <v>7</v>
      </c>
      <c r="B7" s="150" t="s">
        <v>34</v>
      </c>
      <c r="C7" s="150"/>
      <c r="D7" s="150"/>
      <c r="E7" s="150"/>
      <c r="F7" s="46"/>
    </row>
    <row r="8" spans="1:6" ht="36" customHeight="1" x14ac:dyDescent="0.2">
      <c r="A8" s="158" t="s">
        <v>65</v>
      </c>
      <c r="B8" s="159"/>
      <c r="C8" s="159"/>
      <c r="D8" s="159"/>
      <c r="E8" s="159"/>
      <c r="F8" s="22"/>
    </row>
    <row r="9" spans="1:6" ht="36" customHeight="1" x14ac:dyDescent="0.2">
      <c r="A9" s="160" t="s">
        <v>66</v>
      </c>
      <c r="B9" s="161"/>
      <c r="C9" s="161"/>
      <c r="D9" s="161"/>
      <c r="E9" s="161"/>
      <c r="F9" s="22"/>
    </row>
    <row r="10" spans="1:6" ht="24.75" customHeight="1" x14ac:dyDescent="0.2">
      <c r="A10" s="157" t="s">
        <v>67</v>
      </c>
      <c r="B10" s="162"/>
      <c r="C10" s="157"/>
      <c r="D10" s="157"/>
      <c r="E10" s="157"/>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45" t="s">
        <v>305</v>
      </c>
      <c r="B13" s="134">
        <v>1178.93</v>
      </c>
      <c r="C13" s="135" t="s">
        <v>323</v>
      </c>
      <c r="D13" s="135" t="s">
        <v>321</v>
      </c>
      <c r="E13" s="136" t="s">
        <v>306</v>
      </c>
      <c r="F13" s="1"/>
    </row>
    <row r="14" spans="1:6" s="68" customFormat="1" x14ac:dyDescent="0.2">
      <c r="A14" s="133"/>
      <c r="B14" s="134">
        <v>855.49</v>
      </c>
      <c r="C14" s="135"/>
      <c r="D14" s="135" t="s">
        <v>122</v>
      </c>
      <c r="E14" s="136"/>
      <c r="F14" s="1"/>
    </row>
    <row r="15" spans="1:6" s="68" customFormat="1" x14ac:dyDescent="0.2">
      <c r="A15" s="133"/>
      <c r="B15" s="134">
        <v>68.650000000000006</v>
      </c>
      <c r="C15" s="135"/>
      <c r="D15" s="135" t="s">
        <v>123</v>
      </c>
      <c r="E15" s="136"/>
      <c r="F15" s="1"/>
    </row>
    <row r="16" spans="1:6" s="68" customFormat="1" x14ac:dyDescent="0.2">
      <c r="A16" s="133"/>
      <c r="B16" s="134">
        <v>17.850000000000001</v>
      </c>
      <c r="C16" s="135"/>
      <c r="D16" s="135" t="s">
        <v>325</v>
      </c>
      <c r="E16" s="136"/>
      <c r="F16" s="1"/>
    </row>
    <row r="17" spans="1:6" s="68" customFormat="1" x14ac:dyDescent="0.2">
      <c r="A17" s="133"/>
      <c r="B17" s="134">
        <v>116.32</v>
      </c>
      <c r="C17" s="135"/>
      <c r="D17" s="135" t="s">
        <v>324</v>
      </c>
      <c r="E17" s="136"/>
      <c r="F17" s="1"/>
    </row>
    <row r="18" spans="1:6" s="68" customFormat="1" ht="12.75" customHeight="1" x14ac:dyDescent="0.2">
      <c r="A18" s="137"/>
      <c r="B18" s="134">
        <v>280</v>
      </c>
      <c r="C18" s="135"/>
      <c r="D18" s="135" t="s">
        <v>307</v>
      </c>
      <c r="E18" s="136" t="s">
        <v>125</v>
      </c>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73</v>
      </c>
      <c r="B22" s="87">
        <f>SUM(B12:B21)</f>
        <v>2517.2400000000002</v>
      </c>
      <c r="C22" s="144" t="str">
        <f>IF(SUBTOTAL(3,B12:B21)=SUBTOTAL(103,B12:B21),'Summary and sign-off'!$A$48,'Summary and sign-off'!$A$49)</f>
        <v>Check - there are no hidden rows with data</v>
      </c>
      <c r="D22" s="156" t="str">
        <f>IF('Summary and sign-off'!F55='Summary and sign-off'!F54,'Summary and sign-off'!A51,'Summary and sign-off'!A50)</f>
        <v>Check - each entry provides sufficient information</v>
      </c>
      <c r="E22" s="156"/>
      <c r="F22" s="46"/>
    </row>
    <row r="23" spans="1:6" ht="10.5" customHeight="1" x14ac:dyDescent="0.2">
      <c r="A23" s="27"/>
      <c r="B23" s="22"/>
      <c r="C23" s="27"/>
      <c r="D23" s="27"/>
      <c r="E23" s="27"/>
      <c r="F23" s="27"/>
    </row>
    <row r="24" spans="1:6" ht="24.75" customHeight="1" x14ac:dyDescent="0.2">
      <c r="A24" s="157" t="s">
        <v>74</v>
      </c>
      <c r="B24" s="157"/>
      <c r="C24" s="157"/>
      <c r="D24" s="157"/>
      <c r="E24" s="157"/>
      <c r="F24" s="47"/>
    </row>
    <row r="25" spans="1:6" ht="27" customHeight="1" x14ac:dyDescent="0.2">
      <c r="A25" s="35" t="s">
        <v>68</v>
      </c>
      <c r="B25" s="35" t="s">
        <v>13</v>
      </c>
      <c r="C25" s="35" t="s">
        <v>75</v>
      </c>
      <c r="D25" s="35" t="s">
        <v>71</v>
      </c>
      <c r="E25" s="35" t="s">
        <v>72</v>
      </c>
      <c r="F25" s="48"/>
    </row>
    <row r="26" spans="1:6" s="68" customFormat="1" hidden="1" x14ac:dyDescent="0.2">
      <c r="A26" s="111"/>
      <c r="B26" s="112"/>
      <c r="C26" s="113"/>
      <c r="D26" s="113"/>
      <c r="E26" s="114"/>
      <c r="F26" s="1"/>
    </row>
    <row r="27" spans="1:6" s="68" customFormat="1" x14ac:dyDescent="0.2">
      <c r="A27" s="133">
        <v>43647</v>
      </c>
      <c r="B27" s="134">
        <v>20.5</v>
      </c>
      <c r="C27" s="135" t="s">
        <v>275</v>
      </c>
      <c r="D27" s="135" t="s">
        <v>124</v>
      </c>
      <c r="E27" s="136" t="s">
        <v>125</v>
      </c>
      <c r="F27" s="1"/>
    </row>
    <row r="28" spans="1:6" s="68" customFormat="1" x14ac:dyDescent="0.2">
      <c r="A28" s="145" t="s">
        <v>277</v>
      </c>
      <c r="B28" s="134">
        <v>586.46</v>
      </c>
      <c r="C28" s="135" t="s">
        <v>275</v>
      </c>
      <c r="D28" s="135" t="s">
        <v>274</v>
      </c>
      <c r="E28" s="136" t="s">
        <v>128</v>
      </c>
      <c r="F28" s="1"/>
    </row>
    <row r="29" spans="1:6" s="68" customFormat="1" x14ac:dyDescent="0.2">
      <c r="A29" s="133">
        <v>43650</v>
      </c>
      <c r="B29" s="134">
        <v>163</v>
      </c>
      <c r="C29" s="135" t="s">
        <v>129</v>
      </c>
      <c r="D29" s="135" t="s">
        <v>124</v>
      </c>
      <c r="E29" s="136" t="s">
        <v>125</v>
      </c>
      <c r="F29" s="1"/>
    </row>
    <row r="30" spans="1:6" s="68" customFormat="1" x14ac:dyDescent="0.2">
      <c r="A30" s="133">
        <v>43654</v>
      </c>
      <c r="B30" s="134">
        <v>146.34</v>
      </c>
      <c r="C30" s="135" t="s">
        <v>275</v>
      </c>
      <c r="D30" s="135" t="s">
        <v>321</v>
      </c>
      <c r="E30" s="136" t="s">
        <v>128</v>
      </c>
      <c r="F30" s="1"/>
    </row>
    <row r="31" spans="1:6" s="68" customFormat="1" x14ac:dyDescent="0.2">
      <c r="A31" s="133">
        <v>43655</v>
      </c>
      <c r="B31" s="134">
        <v>59</v>
      </c>
      <c r="C31" s="135" t="s">
        <v>129</v>
      </c>
      <c r="D31" s="135" t="s">
        <v>124</v>
      </c>
      <c r="E31" s="136" t="s">
        <v>125</v>
      </c>
      <c r="F31" s="1"/>
    </row>
    <row r="32" spans="1:6" s="68" customFormat="1" x14ac:dyDescent="0.2">
      <c r="A32" s="133">
        <v>43661</v>
      </c>
      <c r="B32" s="134">
        <v>103.3</v>
      </c>
      <c r="C32" s="135" t="s">
        <v>275</v>
      </c>
      <c r="D32" s="135" t="s">
        <v>321</v>
      </c>
      <c r="E32" s="136" t="s">
        <v>128</v>
      </c>
      <c r="F32" s="1"/>
    </row>
    <row r="33" spans="1:6" s="68" customFormat="1" x14ac:dyDescent="0.2">
      <c r="A33" s="133">
        <v>43662</v>
      </c>
      <c r="B33" s="134">
        <v>327.14</v>
      </c>
      <c r="C33" s="135" t="s">
        <v>275</v>
      </c>
      <c r="D33" s="135" t="s">
        <v>321</v>
      </c>
      <c r="E33" s="136" t="s">
        <v>128</v>
      </c>
      <c r="F33" s="1"/>
    </row>
    <row r="34" spans="1:6" s="68" customFormat="1" x14ac:dyDescent="0.2">
      <c r="A34" s="133">
        <v>43664</v>
      </c>
      <c r="B34" s="134">
        <v>114</v>
      </c>
      <c r="C34" s="135" t="s">
        <v>129</v>
      </c>
      <c r="D34" s="135" t="s">
        <v>124</v>
      </c>
      <c r="E34" s="136" t="s">
        <v>125</v>
      </c>
      <c r="F34" s="1"/>
    </row>
    <row r="35" spans="1:6" s="68" customFormat="1" x14ac:dyDescent="0.2">
      <c r="A35" s="133">
        <v>43675</v>
      </c>
      <c r="B35" s="134">
        <v>506.17</v>
      </c>
      <c r="C35" s="135" t="s">
        <v>275</v>
      </c>
      <c r="D35" s="135" t="s">
        <v>321</v>
      </c>
      <c r="E35" s="136" t="s">
        <v>128</v>
      </c>
      <c r="F35" s="1"/>
    </row>
    <row r="36" spans="1:6" s="68" customFormat="1" x14ac:dyDescent="0.2">
      <c r="A36" s="133">
        <v>43676</v>
      </c>
      <c r="B36" s="134">
        <v>265.16000000000003</v>
      </c>
      <c r="C36" s="135" t="s">
        <v>275</v>
      </c>
      <c r="D36" s="135" t="s">
        <v>321</v>
      </c>
      <c r="E36" s="136" t="s">
        <v>128</v>
      </c>
      <c r="F36" s="1"/>
    </row>
    <row r="37" spans="1:6" s="68" customFormat="1" x14ac:dyDescent="0.2">
      <c r="A37" s="133">
        <v>43678</v>
      </c>
      <c r="B37" s="134">
        <v>114</v>
      </c>
      <c r="C37" s="135" t="s">
        <v>129</v>
      </c>
      <c r="D37" s="135" t="s">
        <v>124</v>
      </c>
      <c r="E37" s="136" t="s">
        <v>125</v>
      </c>
      <c r="F37" s="1"/>
    </row>
    <row r="38" spans="1:6" s="68" customFormat="1" x14ac:dyDescent="0.2">
      <c r="A38" s="145" t="s">
        <v>276</v>
      </c>
      <c r="B38" s="134">
        <v>627.79</v>
      </c>
      <c r="C38" s="135" t="s">
        <v>275</v>
      </c>
      <c r="D38" s="135" t="s">
        <v>278</v>
      </c>
      <c r="E38" s="136" t="s">
        <v>128</v>
      </c>
      <c r="F38" s="1"/>
    </row>
    <row r="39" spans="1:6" s="68" customFormat="1" x14ac:dyDescent="0.2">
      <c r="A39" s="133">
        <v>43682</v>
      </c>
      <c r="B39" s="134">
        <v>181.74</v>
      </c>
      <c r="C39" s="135" t="s">
        <v>275</v>
      </c>
      <c r="D39" s="135" t="s">
        <v>122</v>
      </c>
      <c r="E39" s="136" t="s">
        <v>128</v>
      </c>
      <c r="F39" s="1"/>
    </row>
    <row r="40" spans="1:6" s="68" customFormat="1" x14ac:dyDescent="0.2">
      <c r="A40" s="133">
        <v>43683</v>
      </c>
      <c r="B40" s="134">
        <v>615.51</v>
      </c>
      <c r="C40" s="135" t="s">
        <v>275</v>
      </c>
      <c r="D40" s="135" t="s">
        <v>321</v>
      </c>
      <c r="E40" s="136" t="s">
        <v>125</v>
      </c>
      <c r="F40" s="1"/>
    </row>
    <row r="41" spans="1:6" s="68" customFormat="1" x14ac:dyDescent="0.2">
      <c r="A41" s="133">
        <v>43684</v>
      </c>
      <c r="B41" s="134">
        <v>807.48</v>
      </c>
      <c r="C41" s="135" t="s">
        <v>275</v>
      </c>
      <c r="D41" s="135" t="s">
        <v>321</v>
      </c>
      <c r="E41" s="136" t="s">
        <v>128</v>
      </c>
      <c r="F41" s="1"/>
    </row>
    <row r="42" spans="1:6" s="68" customFormat="1" x14ac:dyDescent="0.2">
      <c r="A42" s="133">
        <v>43684</v>
      </c>
      <c r="B42" s="134">
        <v>114</v>
      </c>
      <c r="C42" s="135" t="s">
        <v>129</v>
      </c>
      <c r="D42" s="135" t="s">
        <v>124</v>
      </c>
      <c r="E42" s="136" t="s">
        <v>125</v>
      </c>
      <c r="F42" s="1"/>
    </row>
    <row r="43" spans="1:6" s="68" customFormat="1" x14ac:dyDescent="0.2">
      <c r="A43" s="133">
        <v>43685</v>
      </c>
      <c r="B43" s="134">
        <v>59</v>
      </c>
      <c r="C43" s="135" t="s">
        <v>318</v>
      </c>
      <c r="D43" s="135" t="s">
        <v>124</v>
      </c>
      <c r="E43" s="136" t="s">
        <v>128</v>
      </c>
      <c r="F43" s="1"/>
    </row>
    <row r="44" spans="1:6" s="68" customFormat="1" x14ac:dyDescent="0.2">
      <c r="A44" s="133">
        <v>43696</v>
      </c>
      <c r="B44" s="134">
        <v>52.17</v>
      </c>
      <c r="C44" s="135" t="s">
        <v>275</v>
      </c>
      <c r="D44" s="135" t="s">
        <v>131</v>
      </c>
      <c r="E44" s="136" t="s">
        <v>128</v>
      </c>
      <c r="F44" s="1"/>
    </row>
    <row r="45" spans="1:6" s="68" customFormat="1" x14ac:dyDescent="0.2">
      <c r="A45" s="133">
        <v>43696</v>
      </c>
      <c r="B45" s="134">
        <v>207.83</v>
      </c>
      <c r="C45" s="135" t="s">
        <v>275</v>
      </c>
      <c r="D45" s="135" t="s">
        <v>122</v>
      </c>
      <c r="E45" s="136" t="s">
        <v>128</v>
      </c>
      <c r="F45" s="1"/>
    </row>
    <row r="46" spans="1:6" s="68" customFormat="1" x14ac:dyDescent="0.2">
      <c r="A46" s="133">
        <v>43696</v>
      </c>
      <c r="B46" s="134">
        <v>626.70000000000005</v>
      </c>
      <c r="C46" s="135" t="s">
        <v>275</v>
      </c>
      <c r="D46" s="135" t="s">
        <v>321</v>
      </c>
      <c r="E46" s="136" t="s">
        <v>128</v>
      </c>
      <c r="F46" s="1"/>
    </row>
    <row r="47" spans="1:6" s="68" customFormat="1" x14ac:dyDescent="0.2">
      <c r="A47" s="133">
        <v>43698</v>
      </c>
      <c r="B47" s="134">
        <v>114</v>
      </c>
      <c r="C47" s="135" t="s">
        <v>129</v>
      </c>
      <c r="D47" s="135" t="s">
        <v>124</v>
      </c>
      <c r="E47" s="136" t="s">
        <v>125</v>
      </c>
      <c r="F47" s="1"/>
    </row>
    <row r="48" spans="1:6" s="68" customFormat="1" x14ac:dyDescent="0.2">
      <c r="A48" s="133">
        <v>43702</v>
      </c>
      <c r="B48" s="134">
        <v>41.74</v>
      </c>
      <c r="C48" s="135" t="s">
        <v>275</v>
      </c>
      <c r="D48" s="135" t="s">
        <v>131</v>
      </c>
      <c r="E48" s="136" t="s">
        <v>128</v>
      </c>
      <c r="F48" s="1"/>
    </row>
    <row r="49" spans="1:6" s="68" customFormat="1" x14ac:dyDescent="0.2">
      <c r="A49" s="133">
        <v>43702</v>
      </c>
      <c r="B49" s="134">
        <v>199.13</v>
      </c>
      <c r="C49" s="135" t="s">
        <v>275</v>
      </c>
      <c r="D49" s="135" t="s">
        <v>122</v>
      </c>
      <c r="E49" s="136" t="s">
        <v>128</v>
      </c>
      <c r="F49" s="1"/>
    </row>
    <row r="50" spans="1:6" s="68" customFormat="1" x14ac:dyDescent="0.2">
      <c r="A50" s="133">
        <v>43702</v>
      </c>
      <c r="B50" s="134">
        <v>506.17</v>
      </c>
      <c r="C50" s="135" t="s">
        <v>275</v>
      </c>
      <c r="D50" s="135" t="s">
        <v>321</v>
      </c>
      <c r="E50" s="136" t="s">
        <v>128</v>
      </c>
      <c r="F50" s="1"/>
    </row>
    <row r="51" spans="1:6" s="68" customFormat="1" x14ac:dyDescent="0.2">
      <c r="A51" s="133">
        <v>43704</v>
      </c>
      <c r="B51" s="134">
        <v>59</v>
      </c>
      <c r="C51" s="135" t="s">
        <v>129</v>
      </c>
      <c r="D51" s="135" t="s">
        <v>124</v>
      </c>
      <c r="E51" s="136" t="s">
        <v>125</v>
      </c>
      <c r="F51" s="1"/>
    </row>
    <row r="52" spans="1:6" s="68" customFormat="1" x14ac:dyDescent="0.2">
      <c r="A52" s="133">
        <v>43705</v>
      </c>
      <c r="B52" s="134">
        <v>625.83000000000004</v>
      </c>
      <c r="C52" s="135" t="s">
        <v>275</v>
      </c>
      <c r="D52" s="135" t="s">
        <v>321</v>
      </c>
      <c r="E52" s="136" t="s">
        <v>128</v>
      </c>
      <c r="F52" s="1"/>
    </row>
    <row r="53" spans="1:6" s="68" customFormat="1" x14ac:dyDescent="0.2">
      <c r="A53" s="133">
        <v>43706</v>
      </c>
      <c r="B53" s="134">
        <v>735.17</v>
      </c>
      <c r="C53" s="135" t="s">
        <v>275</v>
      </c>
      <c r="D53" s="135" t="s">
        <v>321</v>
      </c>
      <c r="E53" s="136" t="s">
        <v>128</v>
      </c>
      <c r="F53" s="1"/>
    </row>
    <row r="54" spans="1:6" s="68" customFormat="1" x14ac:dyDescent="0.2">
      <c r="A54" s="133">
        <v>43706</v>
      </c>
      <c r="B54" s="134">
        <v>59</v>
      </c>
      <c r="C54" s="135" t="s">
        <v>129</v>
      </c>
      <c r="D54" s="135" t="s">
        <v>124</v>
      </c>
      <c r="E54" s="136" t="s">
        <v>125</v>
      </c>
      <c r="F54" s="1"/>
    </row>
    <row r="55" spans="1:6" s="68" customFormat="1" x14ac:dyDescent="0.2">
      <c r="A55" s="133">
        <v>43707</v>
      </c>
      <c r="B55" s="134">
        <v>59</v>
      </c>
      <c r="C55" s="135" t="s">
        <v>129</v>
      </c>
      <c r="D55" s="135" t="s">
        <v>124</v>
      </c>
      <c r="E55" s="136" t="s">
        <v>125</v>
      </c>
      <c r="F55" s="1"/>
    </row>
    <row r="56" spans="1:6" s="68" customFormat="1" x14ac:dyDescent="0.2">
      <c r="A56" s="145" t="s">
        <v>279</v>
      </c>
      <c r="B56" s="134">
        <v>396.01</v>
      </c>
      <c r="C56" s="135" t="s">
        <v>275</v>
      </c>
      <c r="D56" s="135" t="s">
        <v>280</v>
      </c>
      <c r="E56" s="136" t="s">
        <v>128</v>
      </c>
      <c r="F56" s="1"/>
    </row>
    <row r="57" spans="1:6" s="68" customFormat="1" x14ac:dyDescent="0.2">
      <c r="A57" s="133">
        <v>43710</v>
      </c>
      <c r="B57" s="134">
        <v>807.48</v>
      </c>
      <c r="C57" s="135" t="s">
        <v>275</v>
      </c>
      <c r="D57" s="135" t="s">
        <v>321</v>
      </c>
      <c r="E57" s="136" t="s">
        <v>128</v>
      </c>
      <c r="F57" s="1"/>
    </row>
    <row r="58" spans="1:6" s="68" customFormat="1" x14ac:dyDescent="0.2">
      <c r="A58" s="133">
        <v>43711</v>
      </c>
      <c r="B58" s="134">
        <v>59</v>
      </c>
      <c r="C58" s="135" t="s">
        <v>129</v>
      </c>
      <c r="D58" s="135" t="s">
        <v>124</v>
      </c>
      <c r="E58" s="136" t="s">
        <v>125</v>
      </c>
      <c r="F58" s="1"/>
    </row>
    <row r="59" spans="1:6" s="68" customFormat="1" x14ac:dyDescent="0.2">
      <c r="A59" s="133">
        <v>43717</v>
      </c>
      <c r="B59" s="134">
        <v>687.82</v>
      </c>
      <c r="C59" s="135" t="s">
        <v>275</v>
      </c>
      <c r="D59" s="135" t="s">
        <v>321</v>
      </c>
      <c r="E59" s="136" t="s">
        <v>128</v>
      </c>
      <c r="F59" s="1"/>
    </row>
    <row r="60" spans="1:6" s="68" customFormat="1" x14ac:dyDescent="0.2">
      <c r="A60" s="133">
        <v>43718</v>
      </c>
      <c r="B60" s="134">
        <v>59</v>
      </c>
      <c r="C60" s="135" t="s">
        <v>129</v>
      </c>
      <c r="D60" s="135" t="s">
        <v>124</v>
      </c>
      <c r="E60" s="136" t="s">
        <v>125</v>
      </c>
      <c r="F60" s="1"/>
    </row>
    <row r="61" spans="1:6" s="68" customFormat="1" x14ac:dyDescent="0.2">
      <c r="A61" s="133">
        <v>43723</v>
      </c>
      <c r="B61" s="134">
        <v>3.91</v>
      </c>
      <c r="C61" s="135" t="s">
        <v>275</v>
      </c>
      <c r="D61" s="135" t="s">
        <v>131</v>
      </c>
      <c r="E61" s="136" t="s">
        <v>128</v>
      </c>
      <c r="F61" s="1"/>
    </row>
    <row r="62" spans="1:6" s="68" customFormat="1" x14ac:dyDescent="0.2">
      <c r="A62" s="133">
        <v>43723</v>
      </c>
      <c r="B62" s="134">
        <v>54.35</v>
      </c>
      <c r="C62" s="135" t="s">
        <v>275</v>
      </c>
      <c r="D62" s="135" t="s">
        <v>131</v>
      </c>
      <c r="E62" s="136" t="s">
        <v>128</v>
      </c>
      <c r="F62" s="1"/>
    </row>
    <row r="63" spans="1:6" s="68" customFormat="1" x14ac:dyDescent="0.2">
      <c r="A63" s="133">
        <v>43723</v>
      </c>
      <c r="B63" s="134">
        <v>191.97</v>
      </c>
      <c r="C63" s="135" t="s">
        <v>275</v>
      </c>
      <c r="D63" s="135" t="s">
        <v>321</v>
      </c>
      <c r="E63" s="136" t="s">
        <v>128</v>
      </c>
      <c r="F63" s="1"/>
    </row>
    <row r="64" spans="1:6" s="68" customFormat="1" x14ac:dyDescent="0.2">
      <c r="A64" s="133">
        <v>43723</v>
      </c>
      <c r="B64" s="134">
        <v>328.7</v>
      </c>
      <c r="C64" s="135" t="s">
        <v>275</v>
      </c>
      <c r="D64" s="135" t="s">
        <v>122</v>
      </c>
      <c r="E64" s="136" t="s">
        <v>128</v>
      </c>
      <c r="F64" s="1"/>
    </row>
    <row r="65" spans="1:6" s="68" customFormat="1" x14ac:dyDescent="0.2">
      <c r="A65" s="133">
        <v>43723</v>
      </c>
      <c r="B65" s="134">
        <v>615.51</v>
      </c>
      <c r="C65" s="135" t="s">
        <v>275</v>
      </c>
      <c r="D65" s="135" t="s">
        <v>321</v>
      </c>
      <c r="E65" s="136" t="s">
        <v>128</v>
      </c>
      <c r="F65" s="1"/>
    </row>
    <row r="66" spans="1:6" s="68" customFormat="1" x14ac:dyDescent="0.2">
      <c r="A66" s="133">
        <v>43726</v>
      </c>
      <c r="B66" s="134">
        <v>163</v>
      </c>
      <c r="C66" s="135" t="s">
        <v>129</v>
      </c>
      <c r="D66" s="135" t="s">
        <v>124</v>
      </c>
      <c r="E66" s="136" t="s">
        <v>125</v>
      </c>
      <c r="F66" s="1"/>
    </row>
    <row r="67" spans="1:6" s="68" customFormat="1" x14ac:dyDescent="0.2">
      <c r="A67" s="133">
        <v>43733</v>
      </c>
      <c r="B67" s="134">
        <v>7.83</v>
      </c>
      <c r="C67" s="135" t="s">
        <v>275</v>
      </c>
      <c r="D67" s="135" t="s">
        <v>131</v>
      </c>
      <c r="E67" s="136" t="s">
        <v>128</v>
      </c>
      <c r="F67" s="1"/>
    </row>
    <row r="68" spans="1:6" s="68" customFormat="1" x14ac:dyDescent="0.2">
      <c r="A68" s="133">
        <v>43733</v>
      </c>
      <c r="B68" s="134">
        <v>35.65</v>
      </c>
      <c r="C68" s="135" t="s">
        <v>275</v>
      </c>
      <c r="D68" s="135" t="s">
        <v>131</v>
      </c>
      <c r="E68" s="136" t="s">
        <v>128</v>
      </c>
      <c r="F68" s="1"/>
    </row>
    <row r="69" spans="1:6" s="68" customFormat="1" x14ac:dyDescent="0.2">
      <c r="A69" s="133">
        <v>43733</v>
      </c>
      <c r="B69" s="134">
        <v>83</v>
      </c>
      <c r="C69" s="135" t="s">
        <v>275</v>
      </c>
      <c r="D69" s="135" t="s">
        <v>321</v>
      </c>
      <c r="E69" s="136" t="s">
        <v>128</v>
      </c>
      <c r="F69" s="1"/>
    </row>
    <row r="70" spans="1:6" s="68" customFormat="1" x14ac:dyDescent="0.2">
      <c r="A70" s="133">
        <v>43733</v>
      </c>
      <c r="B70" s="134">
        <v>7.83</v>
      </c>
      <c r="C70" s="135" t="s">
        <v>275</v>
      </c>
      <c r="D70" s="135" t="s">
        <v>131</v>
      </c>
      <c r="E70" s="136" t="s">
        <v>128</v>
      </c>
      <c r="F70" s="1"/>
    </row>
    <row r="71" spans="1:6" s="68" customFormat="1" x14ac:dyDescent="0.2">
      <c r="A71" s="133">
        <v>43733</v>
      </c>
      <c r="B71" s="134">
        <v>450.43</v>
      </c>
      <c r="C71" s="135" t="s">
        <v>275</v>
      </c>
      <c r="D71" s="135" t="s">
        <v>122</v>
      </c>
      <c r="E71" s="136" t="s">
        <v>128</v>
      </c>
      <c r="F71" s="1"/>
    </row>
    <row r="72" spans="1:6" s="68" customFormat="1" x14ac:dyDescent="0.2">
      <c r="A72" s="133">
        <v>43734</v>
      </c>
      <c r="B72" s="134">
        <v>454.52</v>
      </c>
      <c r="C72" s="135" t="s">
        <v>275</v>
      </c>
      <c r="D72" s="135" t="s">
        <v>321</v>
      </c>
      <c r="E72" s="136" t="s">
        <v>128</v>
      </c>
      <c r="F72" s="1"/>
    </row>
    <row r="73" spans="1:6" s="68" customFormat="1" x14ac:dyDescent="0.2">
      <c r="A73" s="133">
        <v>43736</v>
      </c>
      <c r="B73" s="134">
        <v>114</v>
      </c>
      <c r="C73" s="135" t="s">
        <v>129</v>
      </c>
      <c r="D73" s="135" t="s">
        <v>124</v>
      </c>
      <c r="E73" s="136" t="s">
        <v>125</v>
      </c>
      <c r="F73" s="1"/>
    </row>
    <row r="74" spans="1:6" s="68" customFormat="1" x14ac:dyDescent="0.2">
      <c r="A74" s="133">
        <v>43738</v>
      </c>
      <c r="B74" s="134">
        <v>35.65</v>
      </c>
      <c r="C74" s="135" t="s">
        <v>275</v>
      </c>
      <c r="D74" s="135" t="s">
        <v>131</v>
      </c>
      <c r="E74" s="136" t="s">
        <v>128</v>
      </c>
      <c r="F74" s="1"/>
    </row>
    <row r="75" spans="1:6" s="68" customFormat="1" x14ac:dyDescent="0.2">
      <c r="A75" s="133">
        <v>43738</v>
      </c>
      <c r="B75" s="134">
        <v>35.65</v>
      </c>
      <c r="C75" s="135" t="s">
        <v>275</v>
      </c>
      <c r="D75" s="135" t="s">
        <v>131</v>
      </c>
      <c r="E75" s="136" t="s">
        <v>128</v>
      </c>
      <c r="F75" s="1"/>
    </row>
    <row r="76" spans="1:6" s="68" customFormat="1" x14ac:dyDescent="0.2">
      <c r="A76" s="133">
        <v>43738</v>
      </c>
      <c r="B76" s="134">
        <v>553.52</v>
      </c>
      <c r="C76" s="135" t="s">
        <v>275</v>
      </c>
      <c r="D76" s="135" t="s">
        <v>321</v>
      </c>
      <c r="E76" s="136" t="s">
        <v>128</v>
      </c>
      <c r="F76" s="1"/>
    </row>
    <row r="77" spans="1:6" s="68" customFormat="1" x14ac:dyDescent="0.2">
      <c r="A77" s="133">
        <v>43739</v>
      </c>
      <c r="B77" s="134">
        <v>59</v>
      </c>
      <c r="C77" s="135" t="s">
        <v>129</v>
      </c>
      <c r="D77" s="135" t="s">
        <v>124</v>
      </c>
      <c r="E77" s="136" t="s">
        <v>125</v>
      </c>
      <c r="F77" s="1"/>
    </row>
    <row r="78" spans="1:6" s="68" customFormat="1" x14ac:dyDescent="0.2">
      <c r="A78" s="145" t="s">
        <v>281</v>
      </c>
      <c r="B78" s="134">
        <v>259.72000000000003</v>
      </c>
      <c r="C78" s="135" t="s">
        <v>275</v>
      </c>
      <c r="D78" s="135" t="s">
        <v>282</v>
      </c>
      <c r="E78" s="136" t="s">
        <v>128</v>
      </c>
      <c r="F78" s="1"/>
    </row>
    <row r="79" spans="1:6" s="68" customFormat="1" x14ac:dyDescent="0.2">
      <c r="A79" s="133">
        <v>43751</v>
      </c>
      <c r="B79" s="134">
        <v>661.99</v>
      </c>
      <c r="C79" s="135" t="s">
        <v>275</v>
      </c>
      <c r="D79" s="135" t="s">
        <v>321</v>
      </c>
      <c r="E79" s="136" t="s">
        <v>128</v>
      </c>
      <c r="F79" s="1"/>
    </row>
    <row r="80" spans="1:6" s="68" customFormat="1" x14ac:dyDescent="0.2">
      <c r="A80" s="133">
        <v>43752</v>
      </c>
      <c r="B80" s="134">
        <v>11.3</v>
      </c>
      <c r="C80" s="135" t="s">
        <v>275</v>
      </c>
      <c r="D80" s="135" t="s">
        <v>131</v>
      </c>
      <c r="E80" s="136" t="s">
        <v>128</v>
      </c>
      <c r="F80" s="1"/>
    </row>
    <row r="81" spans="1:6" s="68" customFormat="1" x14ac:dyDescent="0.2">
      <c r="A81" s="133">
        <v>43752</v>
      </c>
      <c r="B81" s="134">
        <v>230.43</v>
      </c>
      <c r="C81" s="135" t="s">
        <v>275</v>
      </c>
      <c r="D81" s="135" t="s">
        <v>122</v>
      </c>
      <c r="E81" s="136" t="s">
        <v>128</v>
      </c>
      <c r="F81" s="1"/>
    </row>
    <row r="82" spans="1:6" s="68" customFormat="1" x14ac:dyDescent="0.2">
      <c r="A82" s="133">
        <v>43754</v>
      </c>
      <c r="B82" s="134">
        <v>114</v>
      </c>
      <c r="C82" s="135" t="s">
        <v>129</v>
      </c>
      <c r="D82" s="135" t="s">
        <v>124</v>
      </c>
      <c r="E82" s="136" t="s">
        <v>125</v>
      </c>
      <c r="F82" s="1"/>
    </row>
    <row r="83" spans="1:6" s="68" customFormat="1" x14ac:dyDescent="0.2">
      <c r="A83" s="133">
        <v>43759</v>
      </c>
      <c r="B83" s="134">
        <v>8.6999999999999993</v>
      </c>
      <c r="C83" s="135" t="s">
        <v>275</v>
      </c>
      <c r="D83" s="135" t="s">
        <v>131</v>
      </c>
      <c r="E83" s="136" t="s">
        <v>128</v>
      </c>
      <c r="F83" s="1"/>
    </row>
    <row r="84" spans="1:6" s="68" customFormat="1" x14ac:dyDescent="0.2">
      <c r="A84" s="133">
        <v>43759</v>
      </c>
      <c r="B84" s="134">
        <v>10.43</v>
      </c>
      <c r="C84" s="135" t="s">
        <v>275</v>
      </c>
      <c r="D84" s="135" t="s">
        <v>131</v>
      </c>
      <c r="E84" s="136" t="s">
        <v>128</v>
      </c>
      <c r="F84" s="1"/>
    </row>
    <row r="85" spans="1:6" s="68" customFormat="1" x14ac:dyDescent="0.2">
      <c r="A85" s="133">
        <v>43759</v>
      </c>
      <c r="B85" s="134">
        <v>61.74</v>
      </c>
      <c r="C85" s="135" t="s">
        <v>275</v>
      </c>
      <c r="D85" s="135" t="s">
        <v>131</v>
      </c>
      <c r="E85" s="136" t="s">
        <v>128</v>
      </c>
      <c r="F85" s="1"/>
    </row>
    <row r="86" spans="1:6" s="68" customFormat="1" x14ac:dyDescent="0.2">
      <c r="A86" s="133">
        <v>43759</v>
      </c>
      <c r="B86" s="134">
        <v>145.49</v>
      </c>
      <c r="C86" s="135" t="s">
        <v>275</v>
      </c>
      <c r="D86" s="135" t="s">
        <v>321</v>
      </c>
      <c r="E86" s="136" t="s">
        <v>128</v>
      </c>
      <c r="F86" s="1"/>
    </row>
    <row r="87" spans="1:6" s="68" customFormat="1" x14ac:dyDescent="0.2">
      <c r="A87" s="133">
        <v>43759</v>
      </c>
      <c r="B87" s="134">
        <v>225.22</v>
      </c>
      <c r="C87" s="135" t="s">
        <v>275</v>
      </c>
      <c r="D87" s="135" t="s">
        <v>122</v>
      </c>
      <c r="E87" s="136" t="s">
        <v>128</v>
      </c>
      <c r="F87" s="1"/>
    </row>
    <row r="88" spans="1:6" s="68" customFormat="1" x14ac:dyDescent="0.2">
      <c r="A88" s="133">
        <v>43759</v>
      </c>
      <c r="B88" s="134">
        <v>553.52</v>
      </c>
      <c r="C88" s="135" t="s">
        <v>275</v>
      </c>
      <c r="D88" s="135" t="s">
        <v>321</v>
      </c>
      <c r="E88" s="136" t="s">
        <v>128</v>
      </c>
      <c r="F88" s="1"/>
    </row>
    <row r="89" spans="1:6" s="68" customFormat="1" x14ac:dyDescent="0.2">
      <c r="A89" s="133">
        <v>43761</v>
      </c>
      <c r="B89" s="134">
        <v>114</v>
      </c>
      <c r="C89" s="135" t="s">
        <v>129</v>
      </c>
      <c r="D89" s="135" t="s">
        <v>124</v>
      </c>
      <c r="E89" s="136" t="s">
        <v>125</v>
      </c>
      <c r="F89" s="1"/>
    </row>
    <row r="90" spans="1:6" s="68" customFormat="1" x14ac:dyDescent="0.2">
      <c r="A90" s="145" t="s">
        <v>283</v>
      </c>
      <c r="B90" s="134">
        <v>398.57</v>
      </c>
      <c r="C90" s="135" t="s">
        <v>275</v>
      </c>
      <c r="D90" s="135" t="s">
        <v>284</v>
      </c>
      <c r="E90" s="136" t="s">
        <v>128</v>
      </c>
      <c r="F90" s="1"/>
    </row>
    <row r="91" spans="1:6" s="68" customFormat="1" x14ac:dyDescent="0.2">
      <c r="A91" s="133">
        <v>43780</v>
      </c>
      <c r="B91" s="134">
        <v>553.52</v>
      </c>
      <c r="C91" s="135" t="s">
        <v>275</v>
      </c>
      <c r="D91" s="135" t="s">
        <v>321</v>
      </c>
      <c r="E91" s="136" t="s">
        <v>128</v>
      </c>
      <c r="F91" s="1"/>
    </row>
    <row r="92" spans="1:6" s="68" customFormat="1" x14ac:dyDescent="0.2">
      <c r="A92" s="133">
        <v>43782</v>
      </c>
      <c r="B92" s="134">
        <v>636.16999999999996</v>
      </c>
      <c r="C92" s="135" t="s">
        <v>275</v>
      </c>
      <c r="D92" s="135" t="s">
        <v>321</v>
      </c>
      <c r="E92" s="136" t="s">
        <v>128</v>
      </c>
      <c r="F92" s="1"/>
    </row>
    <row r="93" spans="1:6" s="68" customFormat="1" x14ac:dyDescent="0.2">
      <c r="A93" s="133">
        <v>43782</v>
      </c>
      <c r="B93" s="134">
        <v>114</v>
      </c>
      <c r="C93" s="135" t="s">
        <v>129</v>
      </c>
      <c r="D93" s="135" t="s">
        <v>124</v>
      </c>
      <c r="E93" s="136" t="s">
        <v>125</v>
      </c>
      <c r="F93" s="1"/>
    </row>
    <row r="94" spans="1:6" s="68" customFormat="1" x14ac:dyDescent="0.2">
      <c r="A94" s="133">
        <v>43783</v>
      </c>
      <c r="B94" s="134">
        <v>59</v>
      </c>
      <c r="C94" s="135" t="s">
        <v>129</v>
      </c>
      <c r="D94" s="135" t="s">
        <v>124</v>
      </c>
      <c r="E94" s="136" t="s">
        <v>125</v>
      </c>
      <c r="F94" s="1"/>
    </row>
    <row r="95" spans="1:6" s="68" customFormat="1" x14ac:dyDescent="0.2">
      <c r="A95" s="133">
        <v>43790</v>
      </c>
      <c r="B95" s="134">
        <v>188.1</v>
      </c>
      <c r="C95" s="135" t="s">
        <v>275</v>
      </c>
      <c r="D95" s="135" t="s">
        <v>321</v>
      </c>
      <c r="E95" s="136" t="s">
        <v>128</v>
      </c>
      <c r="F95" s="1"/>
    </row>
    <row r="96" spans="1:6" s="68" customFormat="1" x14ac:dyDescent="0.2">
      <c r="A96" s="133">
        <v>43791</v>
      </c>
      <c r="B96" s="134">
        <v>59</v>
      </c>
      <c r="C96" s="135" t="s">
        <v>129</v>
      </c>
      <c r="D96" s="135" t="s">
        <v>124</v>
      </c>
      <c r="E96" s="136" t="s">
        <v>125</v>
      </c>
      <c r="F96" s="1"/>
    </row>
    <row r="97" spans="1:6" s="68" customFormat="1" x14ac:dyDescent="0.2">
      <c r="A97" s="133">
        <v>43797</v>
      </c>
      <c r="B97" s="134">
        <v>615.51</v>
      </c>
      <c r="C97" s="135" t="s">
        <v>275</v>
      </c>
      <c r="D97" s="135" t="s">
        <v>321</v>
      </c>
      <c r="E97" s="136" t="s">
        <v>128</v>
      </c>
      <c r="F97" s="1"/>
    </row>
    <row r="98" spans="1:6" s="68" customFormat="1" x14ac:dyDescent="0.2">
      <c r="A98" s="133">
        <v>43798</v>
      </c>
      <c r="B98" s="134">
        <v>59</v>
      </c>
      <c r="C98" s="135" t="s">
        <v>129</v>
      </c>
      <c r="D98" s="135" t="s">
        <v>124</v>
      </c>
      <c r="E98" s="136" t="s">
        <v>125</v>
      </c>
      <c r="F98" s="1"/>
    </row>
    <row r="99" spans="1:6" s="68" customFormat="1" x14ac:dyDescent="0.2">
      <c r="A99" s="145" t="s">
        <v>285</v>
      </c>
      <c r="B99" s="134">
        <v>318.8</v>
      </c>
      <c r="C99" s="135" t="s">
        <v>275</v>
      </c>
      <c r="D99" s="135" t="s">
        <v>282</v>
      </c>
      <c r="E99" s="136" t="s">
        <v>128</v>
      </c>
      <c r="F99" s="1"/>
    </row>
    <row r="100" spans="1:6" s="68" customFormat="1" x14ac:dyDescent="0.2">
      <c r="A100" s="133">
        <v>43801</v>
      </c>
      <c r="B100" s="134">
        <v>563.86</v>
      </c>
      <c r="C100" s="135" t="s">
        <v>275</v>
      </c>
      <c r="D100" s="135" t="s">
        <v>321</v>
      </c>
      <c r="E100" s="136" t="s">
        <v>128</v>
      </c>
      <c r="F100" s="1"/>
    </row>
    <row r="101" spans="1:6" s="68" customFormat="1" x14ac:dyDescent="0.2">
      <c r="A101" s="133">
        <v>43802</v>
      </c>
      <c r="B101" s="134">
        <v>59</v>
      </c>
      <c r="C101" s="135" t="s">
        <v>129</v>
      </c>
      <c r="D101" s="135" t="s">
        <v>124</v>
      </c>
      <c r="E101" s="136" t="s">
        <v>125</v>
      </c>
      <c r="F101" s="1"/>
    </row>
    <row r="102" spans="1:6" s="68" customFormat="1" x14ac:dyDescent="0.2">
      <c r="A102" s="133">
        <v>43809</v>
      </c>
      <c r="B102" s="134">
        <v>661.99</v>
      </c>
      <c r="C102" s="135" t="s">
        <v>275</v>
      </c>
      <c r="D102" s="135" t="s">
        <v>321</v>
      </c>
      <c r="E102" s="136" t="s">
        <v>128</v>
      </c>
      <c r="F102" s="1"/>
    </row>
    <row r="103" spans="1:6" s="68" customFormat="1" x14ac:dyDescent="0.2">
      <c r="A103" s="133">
        <v>43810</v>
      </c>
      <c r="B103" s="134">
        <v>204.88</v>
      </c>
      <c r="C103" s="135" t="s">
        <v>275</v>
      </c>
      <c r="D103" s="135" t="s">
        <v>321</v>
      </c>
      <c r="E103" s="136" t="s">
        <v>128</v>
      </c>
      <c r="F103" s="1"/>
    </row>
    <row r="104" spans="1:6" s="68" customFormat="1" x14ac:dyDescent="0.2">
      <c r="A104" s="133">
        <v>43810</v>
      </c>
      <c r="B104" s="134">
        <v>59</v>
      </c>
      <c r="C104" s="135" t="s">
        <v>129</v>
      </c>
      <c r="D104" s="135" t="s">
        <v>124</v>
      </c>
      <c r="E104" s="136" t="s">
        <v>125</v>
      </c>
      <c r="F104" s="1"/>
    </row>
    <row r="105" spans="1:6" s="68" customFormat="1" x14ac:dyDescent="0.2">
      <c r="A105" s="133">
        <v>43815</v>
      </c>
      <c r="B105" s="134">
        <v>476.04</v>
      </c>
      <c r="C105" s="135" t="s">
        <v>275</v>
      </c>
      <c r="D105" s="135" t="s">
        <v>321</v>
      </c>
      <c r="E105" s="136" t="s">
        <v>128</v>
      </c>
      <c r="F105" s="1"/>
    </row>
    <row r="106" spans="1:6" s="68" customFormat="1" x14ac:dyDescent="0.2">
      <c r="A106" s="133">
        <v>43816</v>
      </c>
      <c r="B106" s="134">
        <v>59</v>
      </c>
      <c r="C106" s="135" t="s">
        <v>132</v>
      </c>
      <c r="D106" s="135" t="s">
        <v>124</v>
      </c>
      <c r="E106" s="136" t="s">
        <v>125</v>
      </c>
      <c r="F106" s="1"/>
    </row>
    <row r="107" spans="1:6" s="68" customFormat="1" x14ac:dyDescent="0.2">
      <c r="A107" s="133">
        <v>43817</v>
      </c>
      <c r="B107" s="134">
        <v>197.39</v>
      </c>
      <c r="C107" s="135" t="s">
        <v>317</v>
      </c>
      <c r="D107" s="135" t="s">
        <v>122</v>
      </c>
      <c r="E107" s="136" t="s">
        <v>128</v>
      </c>
      <c r="F107" s="1"/>
    </row>
    <row r="108" spans="1:6" s="68" customFormat="1" x14ac:dyDescent="0.2">
      <c r="A108" s="133">
        <v>43817</v>
      </c>
      <c r="B108" s="134">
        <v>257.39</v>
      </c>
      <c r="C108" s="135" t="s">
        <v>317</v>
      </c>
      <c r="D108" s="135" t="s">
        <v>321</v>
      </c>
      <c r="E108" s="136" t="s">
        <v>128</v>
      </c>
      <c r="F108" s="1"/>
    </row>
    <row r="109" spans="1:6" s="68" customFormat="1" x14ac:dyDescent="0.2">
      <c r="A109" s="133">
        <v>43818</v>
      </c>
      <c r="B109" s="134">
        <v>342.61</v>
      </c>
      <c r="C109" s="135" t="s">
        <v>317</v>
      </c>
      <c r="D109" s="135" t="s">
        <v>321</v>
      </c>
      <c r="E109" s="136" t="s">
        <v>133</v>
      </c>
      <c r="F109" s="1"/>
    </row>
    <row r="110" spans="1:6" s="68" customFormat="1" x14ac:dyDescent="0.2">
      <c r="A110" s="133">
        <v>43819</v>
      </c>
      <c r="B110" s="134">
        <v>114</v>
      </c>
      <c r="C110" s="135" t="s">
        <v>134</v>
      </c>
      <c r="D110" s="135" t="s">
        <v>124</v>
      </c>
      <c r="E110" s="136" t="s">
        <v>125</v>
      </c>
      <c r="F110" s="1"/>
    </row>
    <row r="111" spans="1:6" s="68" customFormat="1" x14ac:dyDescent="0.2">
      <c r="A111" s="133">
        <v>43822</v>
      </c>
      <c r="B111" s="134">
        <v>22.6</v>
      </c>
      <c r="C111" s="135" t="s">
        <v>127</v>
      </c>
      <c r="D111" s="135" t="s">
        <v>124</v>
      </c>
      <c r="E111" s="136" t="s">
        <v>128</v>
      </c>
      <c r="F111" s="1"/>
    </row>
    <row r="112" spans="1:6" s="68" customFormat="1" x14ac:dyDescent="0.2">
      <c r="A112" s="133">
        <v>43823</v>
      </c>
      <c r="B112" s="134">
        <v>22.6</v>
      </c>
      <c r="C112" s="135" t="s">
        <v>127</v>
      </c>
      <c r="D112" s="135" t="s">
        <v>124</v>
      </c>
      <c r="E112" s="136" t="s">
        <v>128</v>
      </c>
      <c r="F112" s="1"/>
    </row>
    <row r="113" spans="1:6" s="68" customFormat="1" x14ac:dyDescent="0.2">
      <c r="A113" s="133">
        <v>43858</v>
      </c>
      <c r="B113" s="134">
        <v>494.99</v>
      </c>
      <c r="C113" s="135" t="s">
        <v>130</v>
      </c>
      <c r="D113" s="135" t="s">
        <v>321</v>
      </c>
      <c r="E113" s="136" t="s">
        <v>128</v>
      </c>
      <c r="F113" s="1"/>
    </row>
    <row r="114" spans="1:6" s="68" customFormat="1" x14ac:dyDescent="0.2">
      <c r="A114" s="133">
        <v>43859</v>
      </c>
      <c r="B114" s="134">
        <v>65</v>
      </c>
      <c r="C114" s="135" t="s">
        <v>129</v>
      </c>
      <c r="D114" s="135" t="s">
        <v>124</v>
      </c>
      <c r="E114" s="136" t="s">
        <v>125</v>
      </c>
      <c r="F114" s="1"/>
    </row>
    <row r="115" spans="1:6" s="68" customFormat="1" x14ac:dyDescent="0.2">
      <c r="A115" s="145" t="s">
        <v>287</v>
      </c>
      <c r="B115" s="134">
        <v>249.61</v>
      </c>
      <c r="C115" s="135" t="s">
        <v>275</v>
      </c>
      <c r="D115" s="135" t="s">
        <v>286</v>
      </c>
      <c r="E115" s="136" t="s">
        <v>288</v>
      </c>
      <c r="F115" s="1"/>
    </row>
    <row r="116" spans="1:6" s="68" customFormat="1" x14ac:dyDescent="0.2">
      <c r="A116" s="133">
        <v>43861</v>
      </c>
      <c r="B116" s="134">
        <v>214.35</v>
      </c>
      <c r="C116" s="135" t="s">
        <v>275</v>
      </c>
      <c r="D116" s="135" t="s">
        <v>321</v>
      </c>
      <c r="E116" s="136" t="s">
        <v>128</v>
      </c>
      <c r="F116" s="1"/>
    </row>
    <row r="117" spans="1:6" s="68" customFormat="1" x14ac:dyDescent="0.2">
      <c r="A117" s="133">
        <v>43863</v>
      </c>
      <c r="B117" s="134">
        <v>188.7</v>
      </c>
      <c r="C117" s="135" t="s">
        <v>275</v>
      </c>
      <c r="D117" s="135" t="s">
        <v>122</v>
      </c>
      <c r="E117" s="136" t="s">
        <v>128</v>
      </c>
      <c r="F117" s="1"/>
    </row>
    <row r="118" spans="1:6" s="68" customFormat="1" x14ac:dyDescent="0.2">
      <c r="A118" s="133">
        <v>43864</v>
      </c>
      <c r="B118" s="134">
        <v>661.99</v>
      </c>
      <c r="C118" s="135" t="s">
        <v>275</v>
      </c>
      <c r="D118" s="135" t="s">
        <v>321</v>
      </c>
      <c r="E118" s="136" t="s">
        <v>128</v>
      </c>
      <c r="F118" s="1"/>
    </row>
    <row r="119" spans="1:6" s="68" customFormat="1" x14ac:dyDescent="0.2">
      <c r="A119" s="145" t="s">
        <v>332</v>
      </c>
      <c r="B119" s="134">
        <v>500.87</v>
      </c>
      <c r="C119" s="135" t="s">
        <v>275</v>
      </c>
      <c r="D119" s="135" t="s">
        <v>289</v>
      </c>
      <c r="E119" s="136" t="s">
        <v>128</v>
      </c>
      <c r="F119" s="1"/>
    </row>
    <row r="120" spans="1:6" s="148" customFormat="1" x14ac:dyDescent="0.2">
      <c r="A120" s="133">
        <v>43865</v>
      </c>
      <c r="B120" s="134">
        <v>106</v>
      </c>
      <c r="C120" s="135" t="s">
        <v>129</v>
      </c>
      <c r="D120" s="135" t="s">
        <v>124</v>
      </c>
      <c r="E120" s="136" t="s">
        <v>125</v>
      </c>
      <c r="F120" s="147"/>
    </row>
    <row r="121" spans="1:6" s="68" customFormat="1" x14ac:dyDescent="0.2">
      <c r="A121" s="133">
        <v>43871</v>
      </c>
      <c r="B121" s="134">
        <v>501.87</v>
      </c>
      <c r="C121" s="135" t="s">
        <v>275</v>
      </c>
      <c r="D121" s="135" t="s">
        <v>321</v>
      </c>
      <c r="E121" s="136" t="s">
        <v>128</v>
      </c>
      <c r="F121" s="1"/>
    </row>
    <row r="122" spans="1:6" s="68" customFormat="1" x14ac:dyDescent="0.2">
      <c r="A122" s="133">
        <v>43872</v>
      </c>
      <c r="B122" s="134">
        <v>65</v>
      </c>
      <c r="C122" s="135" t="s">
        <v>129</v>
      </c>
      <c r="D122" s="135" t="s">
        <v>124</v>
      </c>
      <c r="E122" s="136" t="s">
        <v>125</v>
      </c>
      <c r="F122" s="1"/>
    </row>
    <row r="123" spans="1:6" s="68" customFormat="1" x14ac:dyDescent="0.2">
      <c r="A123" s="133">
        <v>43879</v>
      </c>
      <c r="B123" s="134">
        <v>735.17</v>
      </c>
      <c r="C123" s="135" t="s">
        <v>275</v>
      </c>
      <c r="D123" s="135" t="s">
        <v>321</v>
      </c>
      <c r="E123" s="136" t="s">
        <v>128</v>
      </c>
      <c r="F123" s="1"/>
    </row>
    <row r="124" spans="1:6" s="68" customFormat="1" x14ac:dyDescent="0.2">
      <c r="A124" s="133">
        <v>43881</v>
      </c>
      <c r="B124" s="134">
        <v>65</v>
      </c>
      <c r="C124" s="135" t="s">
        <v>129</v>
      </c>
      <c r="D124" s="135" t="s">
        <v>124</v>
      </c>
      <c r="E124" s="136" t="s">
        <v>125</v>
      </c>
      <c r="F124" s="1"/>
    </row>
    <row r="125" spans="1:6" s="68" customFormat="1" x14ac:dyDescent="0.2">
      <c r="A125" s="133">
        <v>43888</v>
      </c>
      <c r="B125" s="134">
        <v>735.17</v>
      </c>
      <c r="C125" s="135" t="s">
        <v>275</v>
      </c>
      <c r="D125" s="135" t="s">
        <v>321</v>
      </c>
      <c r="E125" s="136" t="s">
        <v>128</v>
      </c>
      <c r="F125" s="1"/>
    </row>
    <row r="126" spans="1:6" s="68" customFormat="1" x14ac:dyDescent="0.2">
      <c r="A126" s="133">
        <v>43889</v>
      </c>
      <c r="B126" s="134">
        <v>65</v>
      </c>
      <c r="C126" s="135" t="s">
        <v>129</v>
      </c>
      <c r="D126" s="135" t="s">
        <v>124</v>
      </c>
      <c r="E126" s="136" t="s">
        <v>125</v>
      </c>
      <c r="F126" s="1"/>
    </row>
    <row r="127" spans="1:6" s="68" customFormat="1" x14ac:dyDescent="0.2">
      <c r="A127" s="133">
        <v>43892</v>
      </c>
      <c r="B127" s="134">
        <v>476.04</v>
      </c>
      <c r="C127" s="135" t="s">
        <v>275</v>
      </c>
      <c r="D127" s="135" t="s">
        <v>321</v>
      </c>
      <c r="E127" s="136" t="s">
        <v>128</v>
      </c>
      <c r="F127" s="1"/>
    </row>
    <row r="128" spans="1:6" s="68" customFormat="1" x14ac:dyDescent="0.2">
      <c r="A128" s="145" t="s">
        <v>333</v>
      </c>
      <c r="B128" s="134">
        <v>394.56</v>
      </c>
      <c r="C128" s="135" t="s">
        <v>275</v>
      </c>
      <c r="D128" s="135" t="s">
        <v>284</v>
      </c>
      <c r="E128" s="136" t="s">
        <v>128</v>
      </c>
      <c r="F128" s="1"/>
    </row>
    <row r="129" spans="1:6" s="68" customFormat="1" x14ac:dyDescent="0.2">
      <c r="A129" s="133">
        <v>43893</v>
      </c>
      <c r="B129" s="134">
        <v>65</v>
      </c>
      <c r="C129" s="135" t="s">
        <v>129</v>
      </c>
      <c r="D129" s="135" t="s">
        <v>124</v>
      </c>
      <c r="E129" s="136" t="s">
        <v>125</v>
      </c>
      <c r="F129" s="1"/>
    </row>
    <row r="130" spans="1:6" s="68" customFormat="1" x14ac:dyDescent="0.2">
      <c r="A130" s="133">
        <v>43894</v>
      </c>
      <c r="B130" s="134">
        <v>290.95</v>
      </c>
      <c r="C130" s="135" t="s">
        <v>275</v>
      </c>
      <c r="D130" s="135" t="s">
        <v>321</v>
      </c>
      <c r="E130" s="136" t="s">
        <v>128</v>
      </c>
      <c r="F130" s="1"/>
    </row>
    <row r="131" spans="1:6" s="68" customFormat="1" x14ac:dyDescent="0.2">
      <c r="A131" s="133">
        <v>43896</v>
      </c>
      <c r="B131" s="134">
        <v>590.55999999999995</v>
      </c>
      <c r="C131" s="135" t="s">
        <v>317</v>
      </c>
      <c r="D131" s="135" t="s">
        <v>321</v>
      </c>
      <c r="E131" s="136" t="s">
        <v>136</v>
      </c>
      <c r="F131" s="1"/>
    </row>
    <row r="132" spans="1:6" s="68" customFormat="1" x14ac:dyDescent="0.2">
      <c r="A132" s="133">
        <v>43896</v>
      </c>
      <c r="B132" s="134">
        <v>65</v>
      </c>
      <c r="C132" s="135" t="s">
        <v>129</v>
      </c>
      <c r="D132" s="135" t="s">
        <v>124</v>
      </c>
      <c r="E132" s="136" t="s">
        <v>125</v>
      </c>
      <c r="F132" s="1"/>
    </row>
    <row r="133" spans="1:6" s="68" customFormat="1" x14ac:dyDescent="0.2">
      <c r="A133" s="133">
        <v>43897</v>
      </c>
      <c r="B133" s="134">
        <v>65</v>
      </c>
      <c r="C133" s="135" t="s">
        <v>137</v>
      </c>
      <c r="D133" s="135" t="s">
        <v>124</v>
      </c>
      <c r="E133" s="136" t="s">
        <v>125</v>
      </c>
      <c r="F133" s="1"/>
    </row>
    <row r="134" spans="1:6" s="68" customFormat="1" x14ac:dyDescent="0.2">
      <c r="A134" s="133">
        <v>43899</v>
      </c>
      <c r="B134" s="134">
        <v>480.35</v>
      </c>
      <c r="C134" s="135" t="s">
        <v>275</v>
      </c>
      <c r="D134" s="135" t="s">
        <v>321</v>
      </c>
      <c r="E134" s="136" t="s">
        <v>128</v>
      </c>
      <c r="F134" s="1"/>
    </row>
    <row r="135" spans="1:6" s="68" customFormat="1" x14ac:dyDescent="0.2">
      <c r="A135" s="133">
        <v>43900</v>
      </c>
      <c r="B135" s="134">
        <v>65</v>
      </c>
      <c r="C135" s="135" t="s">
        <v>129</v>
      </c>
      <c r="D135" s="135" t="s">
        <v>124</v>
      </c>
      <c r="E135" s="136" t="s">
        <v>125</v>
      </c>
      <c r="F135" s="1"/>
    </row>
    <row r="136" spans="1:6" s="68" customFormat="1" x14ac:dyDescent="0.2">
      <c r="A136" s="133">
        <v>43901</v>
      </c>
      <c r="B136" s="134">
        <v>394.26</v>
      </c>
      <c r="C136" s="135" t="s">
        <v>317</v>
      </c>
      <c r="D136" s="135" t="s">
        <v>321</v>
      </c>
      <c r="E136" s="136" t="s">
        <v>138</v>
      </c>
      <c r="F136" s="1"/>
    </row>
    <row r="137" spans="1:6" s="68" customFormat="1" x14ac:dyDescent="0.2">
      <c r="A137" s="133">
        <v>43902</v>
      </c>
      <c r="B137" s="134">
        <v>65</v>
      </c>
      <c r="C137" s="135" t="s">
        <v>139</v>
      </c>
      <c r="D137" s="135" t="s">
        <v>124</v>
      </c>
      <c r="E137" s="136" t="s">
        <v>125</v>
      </c>
      <c r="F137" s="1"/>
    </row>
    <row r="138" spans="1:6" s="68" customFormat="1" x14ac:dyDescent="0.2">
      <c r="A138" s="133">
        <v>43903</v>
      </c>
      <c r="B138" s="134">
        <v>564.73</v>
      </c>
      <c r="C138" s="135" t="s">
        <v>317</v>
      </c>
      <c r="D138" s="135" t="s">
        <v>321</v>
      </c>
      <c r="E138" s="136" t="s">
        <v>135</v>
      </c>
      <c r="F138" s="1"/>
    </row>
    <row r="139" spans="1:6" s="68" customFormat="1" x14ac:dyDescent="0.2">
      <c r="A139" s="133">
        <v>43904</v>
      </c>
      <c r="B139" s="134">
        <v>65</v>
      </c>
      <c r="C139" s="135" t="s">
        <v>140</v>
      </c>
      <c r="D139" s="135" t="s">
        <v>124</v>
      </c>
      <c r="E139" s="136" t="s">
        <v>125</v>
      </c>
      <c r="F139" s="1"/>
    </row>
    <row r="140" spans="1:6" s="68" customFormat="1" x14ac:dyDescent="0.2">
      <c r="A140" s="133">
        <v>43906</v>
      </c>
      <c r="B140" s="134">
        <v>0.69</v>
      </c>
      <c r="C140" s="135" t="s">
        <v>275</v>
      </c>
      <c r="D140" s="135" t="s">
        <v>131</v>
      </c>
      <c r="E140" s="136" t="s">
        <v>141</v>
      </c>
      <c r="F140" s="1"/>
    </row>
    <row r="141" spans="1:6" s="68" customFormat="1" x14ac:dyDescent="0.2">
      <c r="A141" s="133">
        <v>43906</v>
      </c>
      <c r="B141" s="134">
        <v>471.74</v>
      </c>
      <c r="C141" s="135" t="s">
        <v>275</v>
      </c>
      <c r="D141" s="135" t="s">
        <v>321</v>
      </c>
      <c r="E141" s="136" t="s">
        <v>128</v>
      </c>
      <c r="F141" s="1"/>
    </row>
    <row r="142" spans="1:6" s="68" customFormat="1" x14ac:dyDescent="0.2">
      <c r="A142" s="133">
        <v>43906</v>
      </c>
      <c r="B142" s="134">
        <v>45</v>
      </c>
      <c r="C142" s="135" t="s">
        <v>275</v>
      </c>
      <c r="D142" s="135" t="s">
        <v>131</v>
      </c>
      <c r="E142" s="136" t="s">
        <v>141</v>
      </c>
      <c r="F142" s="1"/>
    </row>
    <row r="143" spans="1:6" s="68" customFormat="1" x14ac:dyDescent="0.2">
      <c r="A143" s="133">
        <v>43906</v>
      </c>
      <c r="B143" s="134">
        <v>72.97</v>
      </c>
      <c r="C143" s="135" t="s">
        <v>275</v>
      </c>
      <c r="D143" s="135" t="s">
        <v>326</v>
      </c>
      <c r="E143" s="136" t="s">
        <v>141</v>
      </c>
      <c r="F143" s="1"/>
    </row>
    <row r="144" spans="1:6" s="68" customFormat="1" x14ac:dyDescent="0.2">
      <c r="A144" s="133">
        <v>43907</v>
      </c>
      <c r="B144" s="134">
        <v>65</v>
      </c>
      <c r="C144" s="135" t="s">
        <v>143</v>
      </c>
      <c r="D144" s="135" t="s">
        <v>124</v>
      </c>
      <c r="E144" s="136" t="s">
        <v>125</v>
      </c>
      <c r="F144" s="1"/>
    </row>
    <row r="145" spans="1:6" s="68" customFormat="1" x14ac:dyDescent="0.2">
      <c r="A145" s="133">
        <v>43909</v>
      </c>
      <c r="B145" s="134">
        <v>441.61</v>
      </c>
      <c r="C145" s="135" t="s">
        <v>275</v>
      </c>
      <c r="D145" s="135" t="s">
        <v>321</v>
      </c>
      <c r="E145" s="136" t="s">
        <v>128</v>
      </c>
      <c r="F145" s="1"/>
    </row>
    <row r="146" spans="1:6" s="68" customFormat="1" x14ac:dyDescent="0.2">
      <c r="A146" s="133">
        <v>43910</v>
      </c>
      <c r="B146" s="134">
        <v>65</v>
      </c>
      <c r="C146" s="135" t="s">
        <v>129</v>
      </c>
      <c r="D146" s="135" t="s">
        <v>124</v>
      </c>
      <c r="E146" s="136" t="s">
        <v>125</v>
      </c>
      <c r="F146" s="1"/>
    </row>
    <row r="147" spans="1:6" s="68" customFormat="1" x14ac:dyDescent="0.2">
      <c r="A147" s="133">
        <v>43984</v>
      </c>
      <c r="B147" s="134">
        <v>246.96</v>
      </c>
      <c r="C147" s="135" t="s">
        <v>275</v>
      </c>
      <c r="D147" s="135" t="s">
        <v>122</v>
      </c>
      <c r="E147" s="136" t="s">
        <v>128</v>
      </c>
      <c r="F147" s="1"/>
    </row>
    <row r="148" spans="1:6" s="68" customFormat="1" x14ac:dyDescent="0.2">
      <c r="A148" s="133">
        <v>43984</v>
      </c>
      <c r="B148" s="134">
        <v>454.52</v>
      </c>
      <c r="C148" s="135" t="s">
        <v>275</v>
      </c>
      <c r="D148" s="135" t="s">
        <v>321</v>
      </c>
      <c r="E148" s="136" t="s">
        <v>128</v>
      </c>
      <c r="F148" s="1"/>
    </row>
    <row r="149" spans="1:6" s="68" customFormat="1" x14ac:dyDescent="0.2">
      <c r="A149" s="145" t="s">
        <v>290</v>
      </c>
      <c r="B149" s="134">
        <v>495.38</v>
      </c>
      <c r="C149" s="135" t="s">
        <v>275</v>
      </c>
      <c r="D149" s="135" t="s">
        <v>274</v>
      </c>
      <c r="E149" s="136" t="s">
        <v>128</v>
      </c>
      <c r="F149" s="1"/>
    </row>
    <row r="150" spans="1:6" s="68" customFormat="1" x14ac:dyDescent="0.2">
      <c r="A150" s="133">
        <v>43985</v>
      </c>
      <c r="B150" s="134">
        <v>6.63</v>
      </c>
      <c r="C150" s="135" t="s">
        <v>327</v>
      </c>
      <c r="D150" s="135" t="s">
        <v>144</v>
      </c>
      <c r="E150" s="136" t="s">
        <v>128</v>
      </c>
      <c r="F150" s="1"/>
    </row>
    <row r="151" spans="1:6" s="68" customFormat="1" x14ac:dyDescent="0.2">
      <c r="A151" s="133">
        <v>43986</v>
      </c>
      <c r="B151" s="134">
        <v>124</v>
      </c>
      <c r="C151" s="135" t="s">
        <v>129</v>
      </c>
      <c r="D151" s="135" t="s">
        <v>124</v>
      </c>
      <c r="E151" s="136" t="s">
        <v>125</v>
      </c>
      <c r="F151" s="1"/>
    </row>
    <row r="152" spans="1:6" s="68" customFormat="1" x14ac:dyDescent="0.2">
      <c r="A152" s="133">
        <v>43987</v>
      </c>
      <c r="B152" s="134">
        <v>360.71</v>
      </c>
      <c r="C152" s="135" t="s">
        <v>275</v>
      </c>
      <c r="D152" s="135" t="s">
        <v>321</v>
      </c>
      <c r="E152" s="136" t="s">
        <v>128</v>
      </c>
      <c r="F152" s="1"/>
    </row>
    <row r="153" spans="1:6" s="68" customFormat="1" x14ac:dyDescent="0.2">
      <c r="A153" s="133">
        <v>43987</v>
      </c>
      <c r="B153" s="134">
        <v>445.91</v>
      </c>
      <c r="C153" s="135" t="s">
        <v>275</v>
      </c>
      <c r="D153" s="135" t="s">
        <v>321</v>
      </c>
      <c r="E153" s="136" t="s">
        <v>128</v>
      </c>
      <c r="F153" s="1"/>
    </row>
    <row r="154" spans="1:6" s="68" customFormat="1" x14ac:dyDescent="0.2">
      <c r="A154" s="133">
        <v>43990</v>
      </c>
      <c r="B154" s="134">
        <v>49</v>
      </c>
      <c r="C154" s="135" t="s">
        <v>145</v>
      </c>
      <c r="D154" s="135" t="s">
        <v>124</v>
      </c>
      <c r="E154" s="136" t="s">
        <v>125</v>
      </c>
      <c r="F154" s="1"/>
    </row>
    <row r="155" spans="1:6" s="68" customFormat="1" x14ac:dyDescent="0.2">
      <c r="A155" s="133">
        <v>43997</v>
      </c>
      <c r="B155" s="134">
        <v>454.52</v>
      </c>
      <c r="C155" s="135" t="s">
        <v>275</v>
      </c>
      <c r="D155" s="135" t="s">
        <v>321</v>
      </c>
      <c r="E155" s="136" t="s">
        <v>128</v>
      </c>
      <c r="F155" s="1"/>
    </row>
    <row r="156" spans="1:6" s="68" customFormat="1" x14ac:dyDescent="0.2">
      <c r="A156" s="133">
        <v>43998</v>
      </c>
      <c r="B156" s="134">
        <v>65</v>
      </c>
      <c r="C156" s="135" t="s">
        <v>129</v>
      </c>
      <c r="D156" s="135" t="s">
        <v>124</v>
      </c>
      <c r="E156" s="136" t="s">
        <v>125</v>
      </c>
      <c r="F156" s="1"/>
    </row>
    <row r="157" spans="1:6" s="68" customFormat="1" x14ac:dyDescent="0.2">
      <c r="A157" s="133">
        <v>43999</v>
      </c>
      <c r="B157" s="134">
        <v>1.39</v>
      </c>
      <c r="C157" s="135" t="s">
        <v>275</v>
      </c>
      <c r="D157" s="135" t="s">
        <v>131</v>
      </c>
      <c r="E157" s="136" t="s">
        <v>128</v>
      </c>
      <c r="F157" s="1"/>
    </row>
    <row r="158" spans="1:6" s="68" customFormat="1" x14ac:dyDescent="0.2">
      <c r="A158" s="133">
        <v>43999</v>
      </c>
      <c r="B158" s="134">
        <v>115.31</v>
      </c>
      <c r="C158" s="135" t="s">
        <v>275</v>
      </c>
      <c r="D158" s="135" t="s">
        <v>142</v>
      </c>
      <c r="E158" s="136" t="s">
        <v>128</v>
      </c>
      <c r="F158" s="1"/>
    </row>
    <row r="159" spans="1:6" s="68" customFormat="1" x14ac:dyDescent="0.2">
      <c r="A159" s="133">
        <v>43999</v>
      </c>
      <c r="B159" s="134">
        <v>454.52</v>
      </c>
      <c r="C159" s="135" t="s">
        <v>275</v>
      </c>
      <c r="D159" s="135" t="s">
        <v>321</v>
      </c>
      <c r="E159" s="136" t="s">
        <v>128</v>
      </c>
      <c r="F159" s="1"/>
    </row>
    <row r="160" spans="1:6" s="68" customFormat="1" x14ac:dyDescent="0.2">
      <c r="A160" s="133">
        <v>44001</v>
      </c>
      <c r="B160" s="134">
        <v>124</v>
      </c>
      <c r="C160" s="135" t="s">
        <v>146</v>
      </c>
      <c r="D160" s="135" t="s">
        <v>124</v>
      </c>
      <c r="E160" s="136" t="s">
        <v>125</v>
      </c>
      <c r="F160" s="1"/>
    </row>
    <row r="161" spans="1:6" s="68" customFormat="1" x14ac:dyDescent="0.2">
      <c r="A161" s="133">
        <v>44004</v>
      </c>
      <c r="B161" s="134">
        <v>8.6999999999999993</v>
      </c>
      <c r="C161" s="135" t="s">
        <v>275</v>
      </c>
      <c r="D161" s="135" t="s">
        <v>147</v>
      </c>
      <c r="E161" s="136" t="s">
        <v>128</v>
      </c>
      <c r="F161" s="1"/>
    </row>
    <row r="162" spans="1:6" s="68" customFormat="1" x14ac:dyDescent="0.2">
      <c r="A162" s="133">
        <v>44004</v>
      </c>
      <c r="B162" s="134">
        <v>183.48</v>
      </c>
      <c r="C162" s="135" t="s">
        <v>275</v>
      </c>
      <c r="D162" s="135" t="s">
        <v>122</v>
      </c>
      <c r="E162" s="136" t="s">
        <v>128</v>
      </c>
      <c r="F162" s="1"/>
    </row>
    <row r="163" spans="1:6" s="68" customFormat="1" x14ac:dyDescent="0.2">
      <c r="A163" s="133">
        <v>44004</v>
      </c>
      <c r="B163" s="134">
        <v>532</v>
      </c>
      <c r="C163" s="135" t="s">
        <v>275</v>
      </c>
      <c r="D163" s="135" t="s">
        <v>321</v>
      </c>
      <c r="E163" s="136" t="s">
        <v>128</v>
      </c>
      <c r="F163" s="1"/>
    </row>
    <row r="164" spans="1:6" s="68" customFormat="1" x14ac:dyDescent="0.2">
      <c r="A164" s="133">
        <v>44006</v>
      </c>
      <c r="B164" s="134">
        <v>124</v>
      </c>
      <c r="C164" s="135" t="s">
        <v>129</v>
      </c>
      <c r="D164" s="135" t="s">
        <v>124</v>
      </c>
      <c r="E164" s="136" t="s">
        <v>125</v>
      </c>
      <c r="F164" s="1"/>
    </row>
    <row r="165" spans="1:6" s="68" customFormat="1" x14ac:dyDescent="0.2">
      <c r="A165" s="133">
        <v>44011</v>
      </c>
      <c r="B165" s="134">
        <v>476.04</v>
      </c>
      <c r="C165" s="135" t="s">
        <v>275</v>
      </c>
      <c r="D165" s="135" t="s">
        <v>321</v>
      </c>
      <c r="E165" s="136" t="s">
        <v>128</v>
      </c>
      <c r="F165" s="1"/>
    </row>
    <row r="166" spans="1:6" s="68" customFormat="1" x14ac:dyDescent="0.2">
      <c r="A166" s="133">
        <v>44012</v>
      </c>
      <c r="B166" s="134">
        <v>65</v>
      </c>
      <c r="C166" s="135" t="s">
        <v>148</v>
      </c>
      <c r="D166" s="135" t="s">
        <v>124</v>
      </c>
      <c r="E166" s="136" t="s">
        <v>125</v>
      </c>
      <c r="F166" s="1"/>
    </row>
    <row r="167" spans="1:6" s="68" customFormat="1" x14ac:dyDescent="0.2">
      <c r="A167" s="145" t="s">
        <v>291</v>
      </c>
      <c r="B167" s="134">
        <v>1002.24</v>
      </c>
      <c r="C167" s="135" t="s">
        <v>275</v>
      </c>
      <c r="D167" s="135" t="s">
        <v>316</v>
      </c>
      <c r="E167" s="136"/>
      <c r="F167" s="1"/>
    </row>
    <row r="168" spans="1:6" s="68" customFormat="1" x14ac:dyDescent="0.2">
      <c r="A168" s="133"/>
      <c r="B168" s="134"/>
      <c r="C168" s="135"/>
      <c r="D168" s="135"/>
      <c r="E168" s="136"/>
      <c r="F168" s="1"/>
    </row>
    <row r="169" spans="1:6" s="68" customFormat="1" hidden="1" x14ac:dyDescent="0.2">
      <c r="A169" s="124"/>
      <c r="B169" s="125"/>
      <c r="C169" s="126"/>
      <c r="D169" s="126"/>
      <c r="E169" s="127"/>
      <c r="F169" s="1"/>
    </row>
    <row r="170" spans="1:6" ht="19.5" customHeight="1" x14ac:dyDescent="0.2">
      <c r="A170" s="86" t="s">
        <v>76</v>
      </c>
      <c r="B170" s="87">
        <f>SUM(B26:B169)</f>
        <v>36920.219999999987</v>
      </c>
      <c r="C170" s="144" t="str">
        <f>IF(SUBTOTAL(3,B26:B169)=SUBTOTAL(103,B26:B169),'Summary and sign-off'!$A$48,'Summary and sign-off'!$A$49)</f>
        <v>Check - there are no hidden rows with data</v>
      </c>
      <c r="D170" s="156" t="str">
        <f>IF('Summary and sign-off'!F56='Summary and sign-off'!F54,'Summary and sign-off'!A51,'Summary and sign-off'!A50)</f>
        <v>Check - each entry provides sufficient information</v>
      </c>
      <c r="E170" s="156"/>
      <c r="F170" s="46"/>
    </row>
    <row r="171" spans="1:6" ht="10.5" customHeight="1" x14ac:dyDescent="0.2">
      <c r="A171" s="27"/>
      <c r="B171" s="22"/>
      <c r="C171" s="27"/>
      <c r="D171" s="27"/>
      <c r="E171" s="27"/>
      <c r="F171" s="27"/>
    </row>
    <row r="172" spans="1:6" ht="24.75" customHeight="1" x14ac:dyDescent="0.2">
      <c r="A172" s="157" t="s">
        <v>77</v>
      </c>
      <c r="B172" s="157"/>
      <c r="C172" s="157"/>
      <c r="D172" s="157"/>
      <c r="E172" s="157"/>
      <c r="F172" s="46"/>
    </row>
    <row r="173" spans="1:6" ht="27" customHeight="1" x14ac:dyDescent="0.2">
      <c r="A173" s="35" t="s">
        <v>68</v>
      </c>
      <c r="B173" s="35" t="s">
        <v>13</v>
      </c>
      <c r="C173" s="35" t="s">
        <v>78</v>
      </c>
      <c r="D173" s="35" t="s">
        <v>79</v>
      </c>
      <c r="E173" s="35" t="s">
        <v>72</v>
      </c>
      <c r="F173" s="49"/>
    </row>
    <row r="174" spans="1:6" s="68" customFormat="1" hidden="1" x14ac:dyDescent="0.2">
      <c r="A174" s="111"/>
      <c r="B174" s="112"/>
      <c r="C174" s="113"/>
      <c r="D174" s="113"/>
      <c r="E174" s="114"/>
      <c r="F174" s="1"/>
    </row>
    <row r="175" spans="1:6" s="68" customFormat="1" x14ac:dyDescent="0.2">
      <c r="A175" s="133">
        <v>43679</v>
      </c>
      <c r="B175" s="134">
        <v>18</v>
      </c>
      <c r="C175" s="135" t="s">
        <v>302</v>
      </c>
      <c r="D175" s="135" t="s">
        <v>124</v>
      </c>
      <c r="E175" s="136" t="s">
        <v>125</v>
      </c>
      <c r="F175" s="1"/>
    </row>
    <row r="176" spans="1:6" s="68" customFormat="1" x14ac:dyDescent="0.2">
      <c r="A176" s="133">
        <v>43731</v>
      </c>
      <c r="B176" s="134">
        <v>10</v>
      </c>
      <c r="C176" s="135" t="s">
        <v>330</v>
      </c>
      <c r="D176" s="135" t="s">
        <v>124</v>
      </c>
      <c r="E176" s="136" t="s">
        <v>125</v>
      </c>
      <c r="F176" s="1"/>
    </row>
    <row r="177" spans="1:6" s="68" customFormat="1" x14ac:dyDescent="0.2">
      <c r="A177" s="133">
        <v>43749</v>
      </c>
      <c r="B177" s="134">
        <v>18</v>
      </c>
      <c r="C177" s="135" t="s">
        <v>303</v>
      </c>
      <c r="D177" s="135" t="s">
        <v>124</v>
      </c>
      <c r="E177" s="136" t="s">
        <v>125</v>
      </c>
      <c r="F177" s="1"/>
    </row>
    <row r="178" spans="1:6" s="68" customFormat="1" x14ac:dyDescent="0.2">
      <c r="A178" s="133">
        <v>43769</v>
      </c>
      <c r="B178" s="134">
        <v>36</v>
      </c>
      <c r="C178" s="135" t="s">
        <v>301</v>
      </c>
      <c r="D178" s="135" t="s">
        <v>124</v>
      </c>
      <c r="E178" s="136" t="s">
        <v>125</v>
      </c>
      <c r="F178" s="1"/>
    </row>
    <row r="179" spans="1:6" s="68" customFormat="1" x14ac:dyDescent="0.2">
      <c r="A179" s="133">
        <v>43796</v>
      </c>
      <c r="B179" s="134">
        <v>8</v>
      </c>
      <c r="C179" s="135" t="s">
        <v>303</v>
      </c>
      <c r="D179" s="135" t="s">
        <v>124</v>
      </c>
      <c r="E179" s="136" t="s">
        <v>125</v>
      </c>
      <c r="F179" s="1"/>
    </row>
    <row r="180" spans="1:6" s="68" customFormat="1" x14ac:dyDescent="0.2">
      <c r="A180" s="133">
        <v>43815</v>
      </c>
      <c r="B180" s="134">
        <v>8</v>
      </c>
      <c r="C180" s="135" t="s">
        <v>126</v>
      </c>
      <c r="D180" s="135" t="s">
        <v>124</v>
      </c>
      <c r="E180" s="136" t="s">
        <v>125</v>
      </c>
      <c r="F180" s="1"/>
    </row>
    <row r="181" spans="1:6" s="68" customFormat="1" x14ac:dyDescent="0.2">
      <c r="A181" s="133">
        <v>43865</v>
      </c>
      <c r="B181" s="134">
        <v>42.4</v>
      </c>
      <c r="C181" s="135" t="s">
        <v>303</v>
      </c>
      <c r="D181" s="135" t="s">
        <v>124</v>
      </c>
      <c r="E181" s="136" t="s">
        <v>125</v>
      </c>
      <c r="F181" s="1"/>
    </row>
    <row r="182" spans="1:6" s="68" customFormat="1" x14ac:dyDescent="0.2">
      <c r="A182" s="133"/>
      <c r="B182" s="134"/>
      <c r="C182" s="135"/>
      <c r="D182" s="135"/>
      <c r="E182" s="136"/>
      <c r="F182" s="1"/>
    </row>
    <row r="183" spans="1:6" s="68" customFormat="1" x14ac:dyDescent="0.2">
      <c r="A183" s="133"/>
      <c r="B183" s="134"/>
      <c r="C183" s="135"/>
      <c r="D183" s="135"/>
      <c r="E183" s="136"/>
      <c r="F183" s="1"/>
    </row>
    <row r="184" spans="1:6" s="68" customFormat="1" hidden="1" x14ac:dyDescent="0.2">
      <c r="A184" s="111"/>
      <c r="B184" s="112"/>
      <c r="C184" s="113"/>
      <c r="D184" s="113"/>
      <c r="E184" s="114"/>
      <c r="F184" s="1"/>
    </row>
    <row r="185" spans="1:6" ht="19.5" customHeight="1" x14ac:dyDescent="0.2">
      <c r="A185" s="86" t="s">
        <v>80</v>
      </c>
      <c r="B185" s="87">
        <f>SUM(B174:B184)</f>
        <v>140.4</v>
      </c>
      <c r="C185" s="144" t="str">
        <f>IF(SUBTOTAL(3,B174:B184)=SUBTOTAL(103,B174:B184),'Summary and sign-off'!$A$48,'Summary and sign-off'!$A$49)</f>
        <v>Check - there are no hidden rows with data</v>
      </c>
      <c r="D185" s="156" t="str">
        <f>IF('Summary and sign-off'!F57='Summary and sign-off'!F54,'Summary and sign-off'!A51,'Summary and sign-off'!A50)</f>
        <v>Check - each entry provides sufficient information</v>
      </c>
      <c r="E185" s="156"/>
      <c r="F185" s="46"/>
    </row>
    <row r="186" spans="1:6" ht="10.5" customHeight="1" x14ac:dyDescent="0.2">
      <c r="A186" s="27"/>
      <c r="B186" s="73"/>
      <c r="C186" s="22"/>
      <c r="D186" s="27"/>
      <c r="E186" s="27"/>
      <c r="F186" s="27"/>
    </row>
    <row r="187" spans="1:6" ht="34.5" customHeight="1" x14ac:dyDescent="0.2">
      <c r="A187" s="50" t="s">
        <v>81</v>
      </c>
      <c r="B187" s="74">
        <f>B22+B170+B185</f>
        <v>39577.859999999986</v>
      </c>
      <c r="C187" s="51"/>
      <c r="D187" s="51"/>
      <c r="E187" s="51"/>
      <c r="F187" s="26"/>
    </row>
    <row r="188" spans="1:6" x14ac:dyDescent="0.2">
      <c r="A188" s="27"/>
      <c r="B188" s="22"/>
      <c r="C188" s="27"/>
      <c r="D188" s="27"/>
      <c r="E188" s="27"/>
      <c r="F188" s="27"/>
    </row>
    <row r="189" spans="1:6" x14ac:dyDescent="0.2">
      <c r="A189" s="52" t="s">
        <v>24</v>
      </c>
      <c r="B189" s="25"/>
      <c r="C189" s="26"/>
      <c r="D189" s="26"/>
      <c r="E189" s="26"/>
      <c r="F189" s="27"/>
    </row>
    <row r="190" spans="1:6" ht="12.6" customHeight="1" x14ac:dyDescent="0.2">
      <c r="A190" s="23" t="s">
        <v>82</v>
      </c>
      <c r="B190" s="53"/>
      <c r="C190" s="53"/>
      <c r="D190" s="32"/>
      <c r="E190" s="32"/>
      <c r="F190" s="27"/>
    </row>
    <row r="191" spans="1:6" ht="12.95" customHeight="1" x14ac:dyDescent="0.2">
      <c r="A191" s="31" t="s">
        <v>83</v>
      </c>
      <c r="B191" s="27"/>
      <c r="C191" s="32"/>
      <c r="D191" s="27"/>
      <c r="E191" s="32"/>
      <c r="F191" s="27"/>
    </row>
    <row r="192" spans="1:6" x14ac:dyDescent="0.2">
      <c r="A192" s="31" t="s">
        <v>84</v>
      </c>
      <c r="B192" s="32"/>
      <c r="C192" s="32"/>
      <c r="D192" s="32"/>
      <c r="E192" s="54"/>
      <c r="F192" s="46"/>
    </row>
    <row r="193" spans="1:6" x14ac:dyDescent="0.2">
      <c r="A193" s="23" t="s">
        <v>30</v>
      </c>
      <c r="B193" s="25"/>
      <c r="C193" s="26"/>
      <c r="D193" s="26"/>
      <c r="E193" s="26"/>
      <c r="F193" s="27"/>
    </row>
    <row r="194" spans="1:6" ht="12.95" customHeight="1" x14ac:dyDescent="0.2">
      <c r="A194" s="31" t="s">
        <v>85</v>
      </c>
      <c r="B194" s="27"/>
      <c r="C194" s="32"/>
      <c r="D194" s="27"/>
      <c r="E194" s="32"/>
      <c r="F194" s="27"/>
    </row>
    <row r="195" spans="1:6" x14ac:dyDescent="0.2">
      <c r="A195" s="31" t="s">
        <v>86</v>
      </c>
      <c r="B195" s="32"/>
      <c r="C195" s="32"/>
      <c r="D195" s="32"/>
      <c r="E195" s="54"/>
      <c r="F195" s="46"/>
    </row>
    <row r="196" spans="1:6" x14ac:dyDescent="0.2">
      <c r="A196" s="36" t="s">
        <v>87</v>
      </c>
      <c r="B196" s="36"/>
      <c r="C196" s="36"/>
      <c r="D196" s="36"/>
      <c r="E196" s="54"/>
      <c r="F196" s="46"/>
    </row>
    <row r="197" spans="1:6" x14ac:dyDescent="0.2">
      <c r="A197" s="40"/>
      <c r="B197" s="27"/>
      <c r="C197" s="27"/>
      <c r="D197" s="27"/>
      <c r="E197" s="46"/>
      <c r="F197" s="46"/>
    </row>
    <row r="198" spans="1:6" hidden="1" x14ac:dyDescent="0.2">
      <c r="A198" s="40"/>
      <c r="B198" s="27"/>
      <c r="C198" s="27"/>
      <c r="D198" s="27"/>
      <c r="E198" s="46"/>
      <c r="F198" s="46"/>
    </row>
    <row r="199" spans="1:6" hidden="1" x14ac:dyDescent="0.2"/>
    <row r="200" spans="1:6" hidden="1" x14ac:dyDescent="0.2"/>
    <row r="201" spans="1:6" hidden="1" x14ac:dyDescent="0.2"/>
    <row r="202" spans="1:6" hidden="1" x14ac:dyDescent="0.2"/>
    <row r="203" spans="1:6" ht="12.75" hidden="1" customHeight="1" x14ac:dyDescent="0.2"/>
    <row r="204" spans="1:6" hidden="1" x14ac:dyDescent="0.2"/>
    <row r="205" spans="1:6" hidden="1" x14ac:dyDescent="0.2"/>
    <row r="206" spans="1:6" hidden="1" x14ac:dyDescent="0.2">
      <c r="A206" s="55"/>
      <c r="B206" s="46"/>
      <c r="C206" s="46"/>
      <c r="D206" s="46"/>
      <c r="E206" s="46"/>
      <c r="F206" s="46"/>
    </row>
    <row r="207" spans="1:6" hidden="1" x14ac:dyDescent="0.2">
      <c r="A207" s="55"/>
      <c r="B207" s="46"/>
      <c r="C207" s="46"/>
      <c r="D207" s="46"/>
      <c r="E207" s="46"/>
      <c r="F207" s="46"/>
    </row>
    <row r="208" spans="1:6" hidden="1" x14ac:dyDescent="0.2">
      <c r="A208" s="55"/>
      <c r="B208" s="46"/>
      <c r="C208" s="46"/>
      <c r="D208" s="46"/>
      <c r="E208" s="46"/>
      <c r="F208" s="46"/>
    </row>
    <row r="209" spans="1:6" hidden="1" x14ac:dyDescent="0.2">
      <c r="A209" s="55"/>
      <c r="B209" s="46"/>
      <c r="C209" s="46"/>
      <c r="D209" s="46"/>
      <c r="E209" s="46"/>
      <c r="F209" s="46"/>
    </row>
    <row r="210" spans="1:6" hidden="1" x14ac:dyDescent="0.2">
      <c r="A210" s="55"/>
      <c r="B210" s="46"/>
      <c r="C210" s="46"/>
      <c r="D210" s="46"/>
      <c r="E210" s="46"/>
      <c r="F210" s="46"/>
    </row>
    <row r="211" spans="1:6" hidden="1" x14ac:dyDescent="0.2"/>
    <row r="212" spans="1:6" hidden="1" x14ac:dyDescent="0.2"/>
    <row r="213" spans="1:6" hidden="1" x14ac:dyDescent="0.2"/>
    <row r="214" spans="1:6" hidden="1" x14ac:dyDescent="0.2"/>
    <row r="215" spans="1:6" hidden="1" x14ac:dyDescent="0.2"/>
    <row r="216" spans="1:6" hidden="1" x14ac:dyDescent="0.2"/>
    <row r="217" spans="1:6" hidden="1" x14ac:dyDescent="0.2"/>
    <row r="218" spans="1:6" hidden="1" x14ac:dyDescent="0.2"/>
    <row r="219" spans="1:6" x14ac:dyDescent="0.2"/>
    <row r="220" spans="1:6" x14ac:dyDescent="0.2"/>
    <row r="221" spans="1:6" x14ac:dyDescent="0.2"/>
    <row r="222" spans="1:6" x14ac:dyDescent="0.2"/>
    <row r="223" spans="1:6" x14ac:dyDescent="0.2"/>
    <row r="224" spans="1:6"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sheetData>
  <sheetProtection sheet="1" formatCells="0" formatRows="0" insertColumns="0" insertRows="0" deleteRows="0"/>
  <mergeCells count="15">
    <mergeCell ref="B7:E7"/>
    <mergeCell ref="B5:E5"/>
    <mergeCell ref="D185:E185"/>
    <mergeCell ref="A1:E1"/>
    <mergeCell ref="A24:E24"/>
    <mergeCell ref="A172:E172"/>
    <mergeCell ref="B2:E2"/>
    <mergeCell ref="B3:E3"/>
    <mergeCell ref="B4:E4"/>
    <mergeCell ref="A8:E8"/>
    <mergeCell ref="A9:E9"/>
    <mergeCell ref="B6:E6"/>
    <mergeCell ref="D22:E22"/>
    <mergeCell ref="D170:E17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68:A169 A12 A21 A174 A184">
      <formula1>$B$4</formula1>
      <formula2>$B$5</formula2>
    </dataValidation>
    <dataValidation allowBlank="1" showInputMessage="1" showErrorMessage="1" prompt="Insert additional rows as needed:_x000a_- 'right click' on a row number (left of screen)_x000a_- select 'Insert' (this will insert a row above it)" sqref="A173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75:A183 A13:A20 A27:A167">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B174:B184 B12:B21 B26:B169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2" t="s">
        <v>60</v>
      </c>
      <c r="B1" s="152"/>
      <c r="C1" s="152"/>
      <c r="D1" s="152"/>
      <c r="E1" s="152"/>
      <c r="F1" s="38"/>
    </row>
    <row r="2" spans="1:6" ht="21" customHeight="1" x14ac:dyDescent="0.2">
      <c r="A2" s="4" t="s">
        <v>3</v>
      </c>
      <c r="B2" s="155" t="str">
        <f>'Summary and sign-off'!B2:F2</f>
        <v>Housing New Zealand/Kāinga Ora Homes and Communities</v>
      </c>
      <c r="C2" s="155"/>
      <c r="D2" s="155"/>
      <c r="E2" s="155"/>
      <c r="F2" s="38"/>
    </row>
    <row r="3" spans="1:6" ht="21" customHeight="1" x14ac:dyDescent="0.2">
      <c r="A3" s="4" t="s">
        <v>61</v>
      </c>
      <c r="B3" s="155" t="str">
        <f>'Summary and sign-off'!B3:F3</f>
        <v>Andrew McKenzie</v>
      </c>
      <c r="C3" s="155"/>
      <c r="D3" s="155"/>
      <c r="E3" s="155"/>
      <c r="F3" s="38"/>
    </row>
    <row r="4" spans="1:6" ht="21" customHeight="1" x14ac:dyDescent="0.2">
      <c r="A4" s="4" t="s">
        <v>62</v>
      </c>
      <c r="B4" s="155">
        <f>'Summary and sign-off'!B4:F4</f>
        <v>43647</v>
      </c>
      <c r="C4" s="155"/>
      <c r="D4" s="155"/>
      <c r="E4" s="155"/>
      <c r="F4" s="38"/>
    </row>
    <row r="5" spans="1:6" ht="21" customHeight="1" x14ac:dyDescent="0.2">
      <c r="A5" s="4" t="s">
        <v>63</v>
      </c>
      <c r="B5" s="155">
        <f>'Summary and sign-off'!B5:F5</f>
        <v>44012</v>
      </c>
      <c r="C5" s="155"/>
      <c r="D5" s="155"/>
      <c r="E5" s="155"/>
      <c r="F5" s="38"/>
    </row>
    <row r="6" spans="1:6" ht="21" customHeight="1" x14ac:dyDescent="0.2">
      <c r="A6" s="4" t="s">
        <v>64</v>
      </c>
      <c r="B6" s="150" t="s">
        <v>32</v>
      </c>
      <c r="C6" s="150"/>
      <c r="D6" s="150"/>
      <c r="E6" s="150"/>
      <c r="F6" s="38"/>
    </row>
    <row r="7" spans="1:6" ht="21" customHeight="1" x14ac:dyDescent="0.2">
      <c r="A7" s="4" t="s">
        <v>7</v>
      </c>
      <c r="B7" s="150" t="s">
        <v>34</v>
      </c>
      <c r="C7" s="150"/>
      <c r="D7" s="150"/>
      <c r="E7" s="150"/>
      <c r="F7" s="38"/>
    </row>
    <row r="8" spans="1:6" ht="35.25" customHeight="1" x14ac:dyDescent="0.25">
      <c r="A8" s="165" t="s">
        <v>88</v>
      </c>
      <c r="B8" s="165"/>
      <c r="C8" s="166"/>
      <c r="D8" s="166"/>
      <c r="E8" s="166"/>
      <c r="F8" s="42"/>
    </row>
    <row r="9" spans="1:6" ht="35.25" customHeight="1" x14ac:dyDescent="0.25">
      <c r="A9" s="163" t="s">
        <v>89</v>
      </c>
      <c r="B9" s="164"/>
      <c r="C9" s="164"/>
      <c r="D9" s="164"/>
      <c r="E9" s="164"/>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t="s">
        <v>320</v>
      </c>
      <c r="D12" s="138"/>
      <c r="E12" s="139"/>
      <c r="F12" s="2"/>
    </row>
    <row r="13" spans="1:6" s="68" customFormat="1" x14ac:dyDescent="0.2">
      <c r="A13" s="133"/>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6" t="str">
        <f>IF('Summary and sign-off'!F58='Summary and sign-off'!F54,'Summary and sign-off'!A51,'Summary and sign-off'!A50)</f>
        <v>Check - each entry provides sufficient information</v>
      </c>
      <c r="E25" s="156"/>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0"/>
  <sheetViews>
    <sheetView tabSelected="1" topLeftCell="A2" zoomScaleNormal="100" workbookViewId="0">
      <selection activeCell="B21" sqref="B2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2" t="s">
        <v>60</v>
      </c>
      <c r="B1" s="152"/>
      <c r="C1" s="152"/>
      <c r="D1" s="152"/>
      <c r="E1" s="152"/>
      <c r="F1" s="24"/>
    </row>
    <row r="2" spans="1:6" ht="21" customHeight="1" x14ac:dyDescent="0.2">
      <c r="A2" s="4" t="s">
        <v>3</v>
      </c>
      <c r="B2" s="155" t="str">
        <f>'Summary and sign-off'!B2:F2</f>
        <v>Housing New Zealand/Kāinga Ora Homes and Communities</v>
      </c>
      <c r="C2" s="155"/>
      <c r="D2" s="155"/>
      <c r="E2" s="155"/>
      <c r="F2" s="24"/>
    </row>
    <row r="3" spans="1:6" ht="21" customHeight="1" x14ac:dyDescent="0.2">
      <c r="A3" s="4" t="s">
        <v>61</v>
      </c>
      <c r="B3" s="155" t="str">
        <f>'Summary and sign-off'!B3:F3</f>
        <v>Andrew McKenzie</v>
      </c>
      <c r="C3" s="155"/>
      <c r="D3" s="155"/>
      <c r="E3" s="155"/>
      <c r="F3" s="24"/>
    </row>
    <row r="4" spans="1:6" ht="21" customHeight="1" x14ac:dyDescent="0.2">
      <c r="A4" s="4" t="s">
        <v>62</v>
      </c>
      <c r="B4" s="155">
        <f>'Summary and sign-off'!B4:F4</f>
        <v>43647</v>
      </c>
      <c r="C4" s="155"/>
      <c r="D4" s="155"/>
      <c r="E4" s="155"/>
      <c r="F4" s="24"/>
    </row>
    <row r="5" spans="1:6" ht="21" customHeight="1" x14ac:dyDescent="0.2">
      <c r="A5" s="4" t="s">
        <v>63</v>
      </c>
      <c r="B5" s="155">
        <f>'Summary and sign-off'!B5:F5</f>
        <v>44012</v>
      </c>
      <c r="C5" s="155"/>
      <c r="D5" s="155"/>
      <c r="E5" s="155"/>
      <c r="F5" s="24"/>
    </row>
    <row r="6" spans="1:6" ht="21" customHeight="1" x14ac:dyDescent="0.2">
      <c r="A6" s="4" t="s">
        <v>64</v>
      </c>
      <c r="B6" s="150" t="s">
        <v>32</v>
      </c>
      <c r="C6" s="150"/>
      <c r="D6" s="150"/>
      <c r="E6" s="150"/>
      <c r="F6" s="34"/>
    </row>
    <row r="7" spans="1:6" ht="21" customHeight="1" x14ac:dyDescent="0.2">
      <c r="A7" s="4" t="s">
        <v>7</v>
      </c>
      <c r="B7" s="150" t="s">
        <v>34</v>
      </c>
      <c r="C7" s="150"/>
      <c r="D7" s="150"/>
      <c r="E7" s="150"/>
      <c r="F7" s="34"/>
    </row>
    <row r="8" spans="1:6" ht="35.25" customHeight="1" x14ac:dyDescent="0.2">
      <c r="A8" s="159" t="s">
        <v>98</v>
      </c>
      <c r="B8" s="159"/>
      <c r="C8" s="166"/>
      <c r="D8" s="166"/>
      <c r="E8" s="166"/>
      <c r="F8" s="24"/>
    </row>
    <row r="9" spans="1:6" ht="35.25" customHeight="1" x14ac:dyDescent="0.2">
      <c r="A9" s="167" t="s">
        <v>99</v>
      </c>
      <c r="B9" s="168"/>
      <c r="C9" s="168"/>
      <c r="D9" s="168"/>
      <c r="E9" s="168"/>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45" t="s">
        <v>291</v>
      </c>
      <c r="B12" s="134">
        <v>48.07</v>
      </c>
      <c r="C12" s="138" t="s">
        <v>294</v>
      </c>
      <c r="D12" s="138" t="s">
        <v>295</v>
      </c>
      <c r="E12" s="139" t="s">
        <v>125</v>
      </c>
      <c r="F12" s="3"/>
    </row>
    <row r="13" spans="1:6" s="68" customFormat="1" x14ac:dyDescent="0.2">
      <c r="A13" s="145" t="s">
        <v>291</v>
      </c>
      <c r="B13" s="134">
        <v>806.64</v>
      </c>
      <c r="C13" s="138" t="s">
        <v>293</v>
      </c>
      <c r="D13" s="138" t="s">
        <v>292</v>
      </c>
      <c r="E13" s="139" t="s">
        <v>125</v>
      </c>
      <c r="F13" s="3"/>
    </row>
    <row r="14" spans="1:6" s="68" customFormat="1" x14ac:dyDescent="0.2">
      <c r="A14" s="133">
        <v>43768</v>
      </c>
      <c r="B14" s="134">
        <v>1190</v>
      </c>
      <c r="C14" s="138" t="s">
        <v>296</v>
      </c>
      <c r="D14" s="138" t="s">
        <v>334</v>
      </c>
      <c r="E14" s="139" t="s">
        <v>128</v>
      </c>
      <c r="F14" s="3"/>
    </row>
    <row r="15" spans="1:6" s="68" customFormat="1" ht="25.5" x14ac:dyDescent="0.2">
      <c r="A15" s="133">
        <v>43770</v>
      </c>
      <c r="B15" s="134">
        <v>798</v>
      </c>
      <c r="C15" s="138" t="s">
        <v>328</v>
      </c>
      <c r="D15" s="138" t="s">
        <v>149</v>
      </c>
      <c r="E15" s="139" t="s">
        <v>128</v>
      </c>
      <c r="F15" s="3"/>
    </row>
    <row r="16" spans="1:6" s="68" customFormat="1" ht="25.5" x14ac:dyDescent="0.2">
      <c r="A16" s="133">
        <v>43809.54515046296</v>
      </c>
      <c r="B16" s="134">
        <v>6888.5</v>
      </c>
      <c r="C16" s="138" t="s">
        <v>300</v>
      </c>
      <c r="D16" s="138" t="s">
        <v>150</v>
      </c>
      <c r="E16" s="139" t="s">
        <v>151</v>
      </c>
      <c r="F16" s="3"/>
    </row>
    <row r="17" spans="1:6" s="68" customFormat="1" x14ac:dyDescent="0.2">
      <c r="A17" s="133">
        <v>43811</v>
      </c>
      <c r="B17" s="134">
        <v>79</v>
      </c>
      <c r="C17" s="138" t="s">
        <v>297</v>
      </c>
      <c r="D17" s="138" t="s">
        <v>335</v>
      </c>
      <c r="E17" s="139" t="s">
        <v>128</v>
      </c>
      <c r="F17" s="3"/>
    </row>
    <row r="18" spans="1:6" s="68" customFormat="1" x14ac:dyDescent="0.2">
      <c r="A18" s="133">
        <v>43817</v>
      </c>
      <c r="B18" s="134">
        <v>256.60000000000002</v>
      </c>
      <c r="C18" s="138" t="s">
        <v>298</v>
      </c>
      <c r="D18" s="138" t="s">
        <v>336</v>
      </c>
      <c r="E18" s="139" t="s">
        <v>128</v>
      </c>
      <c r="F18" s="3"/>
    </row>
    <row r="19" spans="1:6" s="68" customFormat="1" x14ac:dyDescent="0.2">
      <c r="A19" s="133">
        <v>43912</v>
      </c>
      <c r="B19" s="134">
        <v>4447.4399999999996</v>
      </c>
      <c r="C19" s="138" t="s">
        <v>299</v>
      </c>
      <c r="D19" s="138" t="s">
        <v>152</v>
      </c>
      <c r="E19" s="139" t="s">
        <v>125</v>
      </c>
      <c r="F19" s="3"/>
    </row>
    <row r="20" spans="1:6" s="68" customFormat="1" x14ac:dyDescent="0.2">
      <c r="A20" s="133">
        <v>43941.772974537038</v>
      </c>
      <c r="B20" s="134">
        <v>978.5</v>
      </c>
      <c r="C20" s="138" t="s">
        <v>337</v>
      </c>
      <c r="D20" s="138" t="s">
        <v>150</v>
      </c>
      <c r="E20" s="139" t="s">
        <v>121</v>
      </c>
      <c r="F20" s="3"/>
    </row>
    <row r="21" spans="1:6" s="68" customFormat="1" ht="25.5" x14ac:dyDescent="0.2">
      <c r="A21" s="133">
        <v>44005</v>
      </c>
      <c r="B21" s="134">
        <v>798</v>
      </c>
      <c r="C21" s="138" t="s">
        <v>329</v>
      </c>
      <c r="D21" s="138" t="s">
        <v>149</v>
      </c>
      <c r="E21" s="139" t="s">
        <v>128</v>
      </c>
      <c r="F21" s="3"/>
    </row>
    <row r="22" spans="1:6" s="68" customFormat="1" x14ac:dyDescent="0.2">
      <c r="A22" s="137"/>
      <c r="B22" s="134"/>
      <c r="C22" s="138"/>
      <c r="D22" s="138"/>
      <c r="E22" s="139"/>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102</v>
      </c>
      <c r="B25" s="78">
        <f>SUM(B11:B24)</f>
        <v>16290.75</v>
      </c>
      <c r="C25" s="85" t="str">
        <f>IF(SUBTOTAL(3,B11:B24)=SUBTOTAL(103,B11:B24),'Summary and sign-off'!$A$48,'Summary and sign-off'!$A$49)</f>
        <v>Check - there are no hidden rows with data</v>
      </c>
      <c r="D25" s="156" t="str">
        <f>IF('Summary and sign-off'!F59='Summary and sign-off'!F54,'Summary and sign-off'!A51,'Summary and sign-off'!A50)</f>
        <v>Check - each entry provides sufficient information</v>
      </c>
      <c r="E25" s="156"/>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41"/>
  <sheetViews>
    <sheetView topLeftCell="A75" zoomScaleNormal="100" workbookViewId="0">
      <selection activeCell="C93" sqref="C93"/>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2" t="s">
        <v>104</v>
      </c>
      <c r="B1" s="152"/>
      <c r="C1" s="152"/>
      <c r="D1" s="152"/>
      <c r="E1" s="152"/>
      <c r="F1" s="152"/>
    </row>
    <row r="2" spans="1:6" ht="21" customHeight="1" x14ac:dyDescent="0.2">
      <c r="A2" s="4" t="s">
        <v>3</v>
      </c>
      <c r="B2" s="155" t="str">
        <f>'Summary and sign-off'!B2:F2</f>
        <v>Housing New Zealand/Kāinga Ora Homes and Communities</v>
      </c>
      <c r="C2" s="155"/>
      <c r="D2" s="155"/>
      <c r="E2" s="155"/>
      <c r="F2" s="155"/>
    </row>
    <row r="3" spans="1:6" ht="21" customHeight="1" x14ac:dyDescent="0.2">
      <c r="A3" s="4" t="s">
        <v>61</v>
      </c>
      <c r="B3" s="155" t="str">
        <f>'Summary and sign-off'!B3:F3</f>
        <v>Andrew McKenzie</v>
      </c>
      <c r="C3" s="155"/>
      <c r="D3" s="155"/>
      <c r="E3" s="155"/>
      <c r="F3" s="155"/>
    </row>
    <row r="4" spans="1:6" ht="21" customHeight="1" x14ac:dyDescent="0.2">
      <c r="A4" s="4" t="s">
        <v>62</v>
      </c>
      <c r="B4" s="155">
        <f>'Summary and sign-off'!B4:F4</f>
        <v>43647</v>
      </c>
      <c r="C4" s="155"/>
      <c r="D4" s="155"/>
      <c r="E4" s="155"/>
      <c r="F4" s="155"/>
    </row>
    <row r="5" spans="1:6" ht="21" customHeight="1" x14ac:dyDescent="0.2">
      <c r="A5" s="4" t="s">
        <v>63</v>
      </c>
      <c r="B5" s="155">
        <f>'Summary and sign-off'!B5:F5</f>
        <v>44012</v>
      </c>
      <c r="C5" s="155"/>
      <c r="D5" s="155"/>
      <c r="E5" s="155"/>
      <c r="F5" s="155"/>
    </row>
    <row r="6" spans="1:6" ht="21" customHeight="1" x14ac:dyDescent="0.2">
      <c r="A6" s="4" t="s">
        <v>105</v>
      </c>
      <c r="B6" s="150" t="s">
        <v>32</v>
      </c>
      <c r="C6" s="150"/>
      <c r="D6" s="150"/>
      <c r="E6" s="150"/>
      <c r="F6" s="150"/>
    </row>
    <row r="7" spans="1:6" ht="21" customHeight="1" x14ac:dyDescent="0.2">
      <c r="A7" s="4" t="s">
        <v>7</v>
      </c>
      <c r="B7" s="150" t="s">
        <v>34</v>
      </c>
      <c r="C7" s="150"/>
      <c r="D7" s="150"/>
      <c r="E7" s="150"/>
      <c r="F7" s="150"/>
    </row>
    <row r="8" spans="1:6" ht="36" customHeight="1" x14ac:dyDescent="0.2">
      <c r="A8" s="159" t="s">
        <v>106</v>
      </c>
      <c r="B8" s="159"/>
      <c r="C8" s="159"/>
      <c r="D8" s="159"/>
      <c r="E8" s="159"/>
      <c r="F8" s="159"/>
    </row>
    <row r="9" spans="1:6" ht="36" customHeight="1" x14ac:dyDescent="0.2">
      <c r="A9" s="167" t="s">
        <v>107</v>
      </c>
      <c r="B9" s="168"/>
      <c r="C9" s="168"/>
      <c r="D9" s="168"/>
      <c r="E9" s="168"/>
      <c r="F9" s="168"/>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ht="25.5" x14ac:dyDescent="0.2">
      <c r="A12" s="133">
        <v>43663</v>
      </c>
      <c r="B12" s="140" t="s">
        <v>153</v>
      </c>
      <c r="C12" s="141" t="s">
        <v>48</v>
      </c>
      <c r="D12" s="140" t="s">
        <v>221</v>
      </c>
      <c r="E12" s="142" t="s">
        <v>46</v>
      </c>
      <c r="F12" s="143"/>
    </row>
    <row r="13" spans="1:6" s="68" customFormat="1" x14ac:dyDescent="0.2">
      <c r="A13" s="133">
        <v>43669</v>
      </c>
      <c r="B13" s="140" t="s">
        <v>154</v>
      </c>
      <c r="C13" s="141" t="s">
        <v>48</v>
      </c>
      <c r="D13" s="140" t="s">
        <v>222</v>
      </c>
      <c r="E13" s="142" t="s">
        <v>46</v>
      </c>
      <c r="F13" s="143"/>
    </row>
    <row r="14" spans="1:6" s="68" customFormat="1" ht="25.5" x14ac:dyDescent="0.2">
      <c r="A14" s="133">
        <v>43671</v>
      </c>
      <c r="B14" s="140" t="s">
        <v>155</v>
      </c>
      <c r="C14" s="141" t="s">
        <v>48</v>
      </c>
      <c r="D14" s="140" t="s">
        <v>223</v>
      </c>
      <c r="E14" s="142" t="s">
        <v>46</v>
      </c>
      <c r="F14" s="143"/>
    </row>
    <row r="15" spans="1:6" s="68" customFormat="1" x14ac:dyDescent="0.2">
      <c r="A15" s="133">
        <v>43683</v>
      </c>
      <c r="B15" s="140" t="s">
        <v>156</v>
      </c>
      <c r="C15" s="141" t="s">
        <v>48</v>
      </c>
      <c r="D15" s="140" t="s">
        <v>224</v>
      </c>
      <c r="E15" s="142" t="s">
        <v>46</v>
      </c>
      <c r="F15" s="143"/>
    </row>
    <row r="16" spans="1:6" s="68" customFormat="1" ht="25.5" x14ac:dyDescent="0.2">
      <c r="A16" s="133">
        <v>43683</v>
      </c>
      <c r="B16" s="140" t="s">
        <v>157</v>
      </c>
      <c r="C16" s="141" t="s">
        <v>48</v>
      </c>
      <c r="D16" s="140" t="s">
        <v>225</v>
      </c>
      <c r="E16" s="142" t="s">
        <v>46</v>
      </c>
      <c r="F16" s="143"/>
    </row>
    <row r="17" spans="1:6" s="68" customFormat="1" ht="25.5" x14ac:dyDescent="0.2">
      <c r="A17" s="133">
        <v>43692</v>
      </c>
      <c r="B17" s="140" t="s">
        <v>157</v>
      </c>
      <c r="C17" s="141" t="s">
        <v>48</v>
      </c>
      <c r="D17" s="140" t="s">
        <v>225</v>
      </c>
      <c r="E17" s="142" t="s">
        <v>46</v>
      </c>
      <c r="F17" s="143"/>
    </row>
    <row r="18" spans="1:6" s="68" customFormat="1" ht="25.5" x14ac:dyDescent="0.2">
      <c r="A18" s="133">
        <v>43696</v>
      </c>
      <c r="B18" s="140" t="s">
        <v>158</v>
      </c>
      <c r="C18" s="141" t="s">
        <v>48</v>
      </c>
      <c r="D18" s="140" t="s">
        <v>226</v>
      </c>
      <c r="E18" s="142" t="s">
        <v>46</v>
      </c>
      <c r="F18" s="143"/>
    </row>
    <row r="19" spans="1:6" s="68" customFormat="1" ht="25.5" x14ac:dyDescent="0.2">
      <c r="A19" s="133">
        <v>43697</v>
      </c>
      <c r="B19" s="140" t="s">
        <v>159</v>
      </c>
      <c r="C19" s="141" t="s">
        <v>48</v>
      </c>
      <c r="D19" s="140" t="s">
        <v>227</v>
      </c>
      <c r="E19" s="142" t="s">
        <v>46</v>
      </c>
      <c r="F19" s="143"/>
    </row>
    <row r="20" spans="1:6" s="68" customFormat="1" x14ac:dyDescent="0.2">
      <c r="A20" s="133">
        <v>43699</v>
      </c>
      <c r="B20" s="140" t="s">
        <v>160</v>
      </c>
      <c r="C20" s="141" t="s">
        <v>48</v>
      </c>
      <c r="D20" s="140" t="s">
        <v>225</v>
      </c>
      <c r="E20" s="142" t="s">
        <v>46</v>
      </c>
      <c r="F20" s="143"/>
    </row>
    <row r="21" spans="1:6" s="68" customFormat="1" x14ac:dyDescent="0.2">
      <c r="A21" s="133">
        <v>43699</v>
      </c>
      <c r="B21" s="140" t="s">
        <v>161</v>
      </c>
      <c r="C21" s="141" t="s">
        <v>48</v>
      </c>
      <c r="D21" s="140" t="s">
        <v>228</v>
      </c>
      <c r="E21" s="142" t="s">
        <v>46</v>
      </c>
      <c r="F21" s="143"/>
    </row>
    <row r="22" spans="1:6" s="68" customFormat="1" ht="25.5" x14ac:dyDescent="0.2">
      <c r="A22" s="133">
        <v>43703</v>
      </c>
      <c r="B22" s="140" t="s">
        <v>162</v>
      </c>
      <c r="C22" s="141" t="s">
        <v>48</v>
      </c>
      <c r="D22" s="140" t="s">
        <v>229</v>
      </c>
      <c r="E22" s="142" t="s">
        <v>46</v>
      </c>
      <c r="F22" s="143"/>
    </row>
    <row r="23" spans="1:6" s="68" customFormat="1" ht="25.5" x14ac:dyDescent="0.2">
      <c r="A23" s="133">
        <v>43703</v>
      </c>
      <c r="B23" s="140" t="s">
        <v>163</v>
      </c>
      <c r="C23" s="141" t="s">
        <v>48</v>
      </c>
      <c r="D23" s="140" t="s">
        <v>223</v>
      </c>
      <c r="E23" s="142" t="s">
        <v>46</v>
      </c>
      <c r="F23" s="143"/>
    </row>
    <row r="24" spans="1:6" s="68" customFormat="1" x14ac:dyDescent="0.2">
      <c r="A24" s="133">
        <v>43704</v>
      </c>
      <c r="B24" s="140" t="s">
        <v>160</v>
      </c>
      <c r="C24" s="141" t="s">
        <v>48</v>
      </c>
      <c r="D24" s="140" t="s">
        <v>225</v>
      </c>
      <c r="E24" s="142" t="s">
        <v>46</v>
      </c>
      <c r="F24" s="143"/>
    </row>
    <row r="25" spans="1:6" s="68" customFormat="1" ht="38.25" x14ac:dyDescent="0.2">
      <c r="A25" s="133">
        <v>43704</v>
      </c>
      <c r="B25" s="140" t="s">
        <v>164</v>
      </c>
      <c r="C25" s="141" t="s">
        <v>48</v>
      </c>
      <c r="D25" s="140" t="s">
        <v>230</v>
      </c>
      <c r="E25" s="142" t="s">
        <v>46</v>
      </c>
      <c r="F25" s="143"/>
    </row>
    <row r="26" spans="1:6" s="68" customFormat="1" ht="38.25" x14ac:dyDescent="0.2">
      <c r="A26" s="133">
        <v>43706</v>
      </c>
      <c r="B26" s="140" t="s">
        <v>165</v>
      </c>
      <c r="C26" s="141" t="s">
        <v>48</v>
      </c>
      <c r="D26" s="140" t="s">
        <v>231</v>
      </c>
      <c r="E26" s="142" t="s">
        <v>46</v>
      </c>
      <c r="F26" s="143"/>
    </row>
    <row r="27" spans="1:6" s="68" customFormat="1" x14ac:dyDescent="0.2">
      <c r="A27" s="133">
        <v>43706</v>
      </c>
      <c r="B27" s="140" t="s">
        <v>166</v>
      </c>
      <c r="C27" s="141" t="s">
        <v>48</v>
      </c>
      <c r="D27" s="140" t="s">
        <v>232</v>
      </c>
      <c r="E27" s="142" t="s">
        <v>46</v>
      </c>
      <c r="F27" s="143"/>
    </row>
    <row r="28" spans="1:6" s="68" customFormat="1" x14ac:dyDescent="0.2">
      <c r="A28" s="133">
        <v>43713</v>
      </c>
      <c r="B28" s="140" t="s">
        <v>167</v>
      </c>
      <c r="C28" s="141" t="s">
        <v>48</v>
      </c>
      <c r="D28" s="140" t="s">
        <v>233</v>
      </c>
      <c r="E28" s="142" t="s">
        <v>46</v>
      </c>
      <c r="F28" s="143"/>
    </row>
    <row r="29" spans="1:6" s="68" customFormat="1" ht="25.5" x14ac:dyDescent="0.2">
      <c r="A29" s="133">
        <v>43718</v>
      </c>
      <c r="B29" s="140" t="s">
        <v>168</v>
      </c>
      <c r="C29" s="141" t="s">
        <v>48</v>
      </c>
      <c r="D29" s="140" t="s">
        <v>235</v>
      </c>
      <c r="E29" s="142" t="s">
        <v>46</v>
      </c>
      <c r="F29" s="143"/>
    </row>
    <row r="30" spans="1:6" s="68" customFormat="1" x14ac:dyDescent="0.2">
      <c r="A30" s="133">
        <v>43720</v>
      </c>
      <c r="B30" s="140" t="s">
        <v>169</v>
      </c>
      <c r="C30" s="141" t="s">
        <v>48</v>
      </c>
      <c r="D30" s="140" t="s">
        <v>236</v>
      </c>
      <c r="E30" s="142" t="s">
        <v>46</v>
      </c>
      <c r="F30" s="143"/>
    </row>
    <row r="31" spans="1:6" s="68" customFormat="1" ht="25.5" x14ac:dyDescent="0.2">
      <c r="A31" s="133">
        <v>44086</v>
      </c>
      <c r="B31" s="140" t="s">
        <v>170</v>
      </c>
      <c r="C31" s="141" t="s">
        <v>48</v>
      </c>
      <c r="D31" s="140" t="s">
        <v>237</v>
      </c>
      <c r="E31" s="142" t="s">
        <v>46</v>
      </c>
      <c r="F31" s="143"/>
    </row>
    <row r="32" spans="1:6" s="68" customFormat="1" ht="25.5" x14ac:dyDescent="0.2">
      <c r="A32" s="133">
        <v>43726</v>
      </c>
      <c r="B32" s="140" t="s">
        <v>171</v>
      </c>
      <c r="C32" s="141" t="s">
        <v>48</v>
      </c>
      <c r="D32" s="140" t="s">
        <v>238</v>
      </c>
      <c r="E32" s="142" t="s">
        <v>46</v>
      </c>
      <c r="F32" s="143"/>
    </row>
    <row r="33" spans="1:6" s="68" customFormat="1" x14ac:dyDescent="0.2">
      <c r="A33" s="133">
        <v>43731</v>
      </c>
      <c r="B33" s="140" t="s">
        <v>172</v>
      </c>
      <c r="C33" s="141" t="s">
        <v>48</v>
      </c>
      <c r="D33" s="140" t="s">
        <v>239</v>
      </c>
      <c r="E33" s="142" t="s">
        <v>46</v>
      </c>
      <c r="F33" s="143"/>
    </row>
    <row r="34" spans="1:6" s="68" customFormat="1" ht="25.5" x14ac:dyDescent="0.2">
      <c r="A34" s="133">
        <v>43732</v>
      </c>
      <c r="B34" s="140" t="s">
        <v>173</v>
      </c>
      <c r="C34" s="141" t="s">
        <v>48</v>
      </c>
      <c r="D34" s="140" t="s">
        <v>319</v>
      </c>
      <c r="E34" s="142" t="s">
        <v>46</v>
      </c>
      <c r="F34" s="143"/>
    </row>
    <row r="35" spans="1:6" s="68" customFormat="1" ht="25.5" x14ac:dyDescent="0.2">
      <c r="A35" s="133">
        <v>43732</v>
      </c>
      <c r="B35" s="140" t="s">
        <v>174</v>
      </c>
      <c r="C35" s="141" t="s">
        <v>48</v>
      </c>
      <c r="D35" s="140" t="s">
        <v>239</v>
      </c>
      <c r="E35" s="142" t="s">
        <v>46</v>
      </c>
      <c r="F35" s="143"/>
    </row>
    <row r="36" spans="1:6" s="68" customFormat="1" x14ac:dyDescent="0.2">
      <c r="A36" s="133">
        <v>43732</v>
      </c>
      <c r="B36" s="140" t="s">
        <v>175</v>
      </c>
      <c r="C36" s="141" t="s">
        <v>48</v>
      </c>
      <c r="D36" s="140" t="s">
        <v>240</v>
      </c>
      <c r="E36" s="142" t="s">
        <v>46</v>
      </c>
      <c r="F36" s="143"/>
    </row>
    <row r="37" spans="1:6" s="68" customFormat="1" ht="25.5" x14ac:dyDescent="0.2">
      <c r="A37" s="133">
        <v>43734</v>
      </c>
      <c r="B37" s="140" t="s">
        <v>176</v>
      </c>
      <c r="C37" s="141" t="s">
        <v>48</v>
      </c>
      <c r="D37" s="140" t="s">
        <v>241</v>
      </c>
      <c r="E37" s="142" t="s">
        <v>46</v>
      </c>
      <c r="F37" s="143"/>
    </row>
    <row r="38" spans="1:6" s="68" customFormat="1" x14ac:dyDescent="0.2">
      <c r="A38" s="133">
        <v>43734</v>
      </c>
      <c r="B38" s="140" t="s">
        <v>155</v>
      </c>
      <c r="C38" s="141" t="s">
        <v>48</v>
      </c>
      <c r="D38" s="140" t="s">
        <v>238</v>
      </c>
      <c r="E38" s="142" t="s">
        <v>46</v>
      </c>
      <c r="F38" s="143"/>
    </row>
    <row r="39" spans="1:6" s="68" customFormat="1" ht="38.25" x14ac:dyDescent="0.2">
      <c r="A39" s="133">
        <v>43734</v>
      </c>
      <c r="B39" s="140" t="s">
        <v>322</v>
      </c>
      <c r="C39" s="141" t="s">
        <v>47</v>
      </c>
      <c r="D39" s="140" t="s">
        <v>309</v>
      </c>
      <c r="E39" s="146">
        <v>378</v>
      </c>
      <c r="F39" s="142" t="s">
        <v>339</v>
      </c>
    </row>
    <row r="40" spans="1:6" s="68" customFormat="1" x14ac:dyDescent="0.2">
      <c r="A40" s="133">
        <v>43735</v>
      </c>
      <c r="B40" s="140" t="s">
        <v>177</v>
      </c>
      <c r="C40" s="141" t="s">
        <v>48</v>
      </c>
      <c r="D40" s="140" t="s">
        <v>239</v>
      </c>
      <c r="E40" s="142" t="s">
        <v>46</v>
      </c>
      <c r="F40" s="143"/>
    </row>
    <row r="41" spans="1:6" s="68" customFormat="1" x14ac:dyDescent="0.2">
      <c r="A41" s="133">
        <v>43742</v>
      </c>
      <c r="B41" s="140" t="s">
        <v>178</v>
      </c>
      <c r="C41" s="141" t="s">
        <v>48</v>
      </c>
      <c r="D41" s="140" t="s">
        <v>242</v>
      </c>
      <c r="E41" s="142" t="s">
        <v>46</v>
      </c>
      <c r="F41" s="143"/>
    </row>
    <row r="42" spans="1:6" s="68" customFormat="1" x14ac:dyDescent="0.2">
      <c r="A42" s="133">
        <v>43746</v>
      </c>
      <c r="B42" s="140" t="s">
        <v>179</v>
      </c>
      <c r="C42" s="141" t="s">
        <v>48</v>
      </c>
      <c r="D42" s="140" t="s">
        <v>243</v>
      </c>
      <c r="E42" s="142" t="s">
        <v>46</v>
      </c>
      <c r="F42" s="143"/>
    </row>
    <row r="43" spans="1:6" s="68" customFormat="1" ht="25.5" x14ac:dyDescent="0.2">
      <c r="A43" s="133">
        <v>43749</v>
      </c>
      <c r="B43" s="140" t="s">
        <v>180</v>
      </c>
      <c r="C43" s="141" t="s">
        <v>48</v>
      </c>
      <c r="D43" s="140" t="s">
        <v>244</v>
      </c>
      <c r="E43" s="142" t="s">
        <v>46</v>
      </c>
      <c r="F43" s="143"/>
    </row>
    <row r="44" spans="1:6" s="68" customFormat="1" x14ac:dyDescent="0.2">
      <c r="A44" s="133">
        <v>43753</v>
      </c>
      <c r="B44" s="140" t="s">
        <v>338</v>
      </c>
      <c r="C44" s="141" t="s">
        <v>47</v>
      </c>
      <c r="D44" s="140" t="s">
        <v>236</v>
      </c>
      <c r="E44" s="142" t="s">
        <v>46</v>
      </c>
      <c r="F44" s="143"/>
    </row>
    <row r="45" spans="1:6" s="68" customFormat="1" ht="25.5" x14ac:dyDescent="0.2">
      <c r="A45" s="133">
        <v>43753</v>
      </c>
      <c r="B45" s="140" t="s">
        <v>181</v>
      </c>
      <c r="C45" s="141" t="s">
        <v>48</v>
      </c>
      <c r="D45" s="140" t="s">
        <v>245</v>
      </c>
      <c r="E45" s="142" t="s">
        <v>46</v>
      </c>
      <c r="F45" s="143"/>
    </row>
    <row r="46" spans="1:6" s="68" customFormat="1" ht="25.5" x14ac:dyDescent="0.2">
      <c r="A46" s="133">
        <v>43754</v>
      </c>
      <c r="B46" s="140" t="s">
        <v>182</v>
      </c>
      <c r="C46" s="141" t="s">
        <v>48</v>
      </c>
      <c r="D46" s="140" t="s">
        <v>246</v>
      </c>
      <c r="E46" s="142" t="s">
        <v>46</v>
      </c>
      <c r="F46" s="143"/>
    </row>
    <row r="47" spans="1:6" s="68" customFormat="1" x14ac:dyDescent="0.2">
      <c r="A47" s="133">
        <v>43755</v>
      </c>
      <c r="B47" s="140" t="s">
        <v>183</v>
      </c>
      <c r="C47" s="141" t="s">
        <v>48</v>
      </c>
      <c r="D47" s="140" t="s">
        <v>247</v>
      </c>
      <c r="E47" s="142" t="s">
        <v>46</v>
      </c>
      <c r="F47" s="143"/>
    </row>
    <row r="48" spans="1:6" s="68" customFormat="1" x14ac:dyDescent="0.2">
      <c r="A48" s="133">
        <v>43755</v>
      </c>
      <c r="B48" s="140" t="s">
        <v>184</v>
      </c>
      <c r="C48" s="141" t="s">
        <v>48</v>
      </c>
      <c r="D48" s="140" t="s">
        <v>248</v>
      </c>
      <c r="E48" s="142" t="s">
        <v>46</v>
      </c>
      <c r="F48" s="143"/>
    </row>
    <row r="49" spans="1:6" s="68" customFormat="1" ht="63.75" x14ac:dyDescent="0.2">
      <c r="A49" s="133">
        <v>43756</v>
      </c>
      <c r="B49" s="140" t="s">
        <v>185</v>
      </c>
      <c r="C49" s="141" t="s">
        <v>48</v>
      </c>
      <c r="D49" s="140" t="s">
        <v>249</v>
      </c>
      <c r="E49" s="142" t="s">
        <v>46</v>
      </c>
      <c r="F49" s="143"/>
    </row>
    <row r="50" spans="1:6" s="68" customFormat="1" x14ac:dyDescent="0.2">
      <c r="A50" s="133">
        <v>43757</v>
      </c>
      <c r="B50" s="140" t="s">
        <v>186</v>
      </c>
      <c r="C50" s="141" t="s">
        <v>48</v>
      </c>
      <c r="D50" s="140" t="s">
        <v>250</v>
      </c>
      <c r="E50" s="142" t="s">
        <v>46</v>
      </c>
      <c r="F50" s="143"/>
    </row>
    <row r="51" spans="1:6" s="68" customFormat="1" x14ac:dyDescent="0.2">
      <c r="A51" s="133">
        <v>43760</v>
      </c>
      <c r="B51" s="140" t="s">
        <v>187</v>
      </c>
      <c r="C51" s="141" t="s">
        <v>48</v>
      </c>
      <c r="D51" s="140" t="s">
        <v>244</v>
      </c>
      <c r="E51" s="142" t="s">
        <v>46</v>
      </c>
      <c r="F51" s="143"/>
    </row>
    <row r="52" spans="1:6" s="68" customFormat="1" x14ac:dyDescent="0.2">
      <c r="A52" s="133">
        <v>43762</v>
      </c>
      <c r="B52" s="140" t="s">
        <v>341</v>
      </c>
      <c r="C52" s="141" t="s">
        <v>48</v>
      </c>
      <c r="D52" s="140" t="s">
        <v>244</v>
      </c>
      <c r="E52" s="142" t="s">
        <v>46</v>
      </c>
      <c r="F52" s="143"/>
    </row>
    <row r="53" spans="1:6" s="68" customFormat="1" ht="25.5" x14ac:dyDescent="0.2">
      <c r="A53" s="133">
        <v>43769</v>
      </c>
      <c r="B53" s="140" t="s">
        <v>188</v>
      </c>
      <c r="C53" s="141" t="s">
        <v>48</v>
      </c>
      <c r="D53" s="140" t="s">
        <v>251</v>
      </c>
      <c r="E53" s="142" t="s">
        <v>46</v>
      </c>
      <c r="F53" s="143"/>
    </row>
    <row r="54" spans="1:6" s="68" customFormat="1" x14ac:dyDescent="0.2">
      <c r="A54" s="133">
        <v>43769</v>
      </c>
      <c r="B54" s="140" t="s">
        <v>189</v>
      </c>
      <c r="C54" s="141" t="s">
        <v>48</v>
      </c>
      <c r="D54" s="140" t="s">
        <v>252</v>
      </c>
      <c r="E54" s="142" t="s">
        <v>46</v>
      </c>
      <c r="F54" s="143"/>
    </row>
    <row r="55" spans="1:6" s="68" customFormat="1" x14ac:dyDescent="0.2">
      <c r="A55" s="133">
        <v>43773</v>
      </c>
      <c r="B55" s="140" t="s">
        <v>190</v>
      </c>
      <c r="C55" s="141" t="s">
        <v>48</v>
      </c>
      <c r="D55" s="140" t="s">
        <v>253</v>
      </c>
      <c r="E55" s="142" t="s">
        <v>46</v>
      </c>
      <c r="F55" s="143"/>
    </row>
    <row r="56" spans="1:6" s="68" customFormat="1" x14ac:dyDescent="0.2">
      <c r="A56" s="133">
        <v>43780</v>
      </c>
      <c r="B56" s="140" t="s">
        <v>191</v>
      </c>
      <c r="C56" s="141" t="s">
        <v>48</v>
      </c>
      <c r="D56" s="140" t="s">
        <v>254</v>
      </c>
      <c r="E56" s="142" t="s">
        <v>46</v>
      </c>
      <c r="F56" s="143"/>
    </row>
    <row r="57" spans="1:6" s="68" customFormat="1" ht="25.5" x14ac:dyDescent="0.2">
      <c r="A57" s="133">
        <v>43782</v>
      </c>
      <c r="B57" s="140" t="s">
        <v>192</v>
      </c>
      <c r="C57" s="141" t="s">
        <v>48</v>
      </c>
      <c r="D57" s="140" t="s">
        <v>255</v>
      </c>
      <c r="E57" s="142" t="s">
        <v>46</v>
      </c>
      <c r="F57" s="143"/>
    </row>
    <row r="58" spans="1:6" s="68" customFormat="1" x14ac:dyDescent="0.2">
      <c r="A58" s="133">
        <v>43783</v>
      </c>
      <c r="B58" s="140" t="s">
        <v>193</v>
      </c>
      <c r="C58" s="141" t="s">
        <v>48</v>
      </c>
      <c r="D58" s="140" t="s">
        <v>256</v>
      </c>
      <c r="E58" s="142" t="s">
        <v>46</v>
      </c>
      <c r="F58" s="143"/>
    </row>
    <row r="59" spans="1:6" s="68" customFormat="1" ht="38.25" x14ac:dyDescent="0.2">
      <c r="A59" s="133">
        <v>43783</v>
      </c>
      <c r="B59" s="140" t="s">
        <v>194</v>
      </c>
      <c r="C59" s="141" t="s">
        <v>48</v>
      </c>
      <c r="D59" s="140" t="s">
        <v>257</v>
      </c>
      <c r="E59" s="142" t="s">
        <v>46</v>
      </c>
      <c r="F59" s="143"/>
    </row>
    <row r="60" spans="1:6" s="68" customFormat="1" ht="25.5" x14ac:dyDescent="0.2">
      <c r="A60" s="133">
        <v>43787</v>
      </c>
      <c r="B60" s="140" t="s">
        <v>195</v>
      </c>
      <c r="C60" s="141" t="s">
        <v>48</v>
      </c>
      <c r="D60" s="140" t="s">
        <v>319</v>
      </c>
      <c r="E60" s="142" t="s">
        <v>46</v>
      </c>
      <c r="F60" s="143"/>
    </row>
    <row r="61" spans="1:6" s="68" customFormat="1" x14ac:dyDescent="0.2">
      <c r="A61" s="133">
        <v>43795</v>
      </c>
      <c r="B61" s="140" t="s">
        <v>196</v>
      </c>
      <c r="C61" s="141" t="s">
        <v>48</v>
      </c>
      <c r="D61" s="140" t="s">
        <v>258</v>
      </c>
      <c r="E61" s="142" t="s">
        <v>46</v>
      </c>
      <c r="F61" s="143"/>
    </row>
    <row r="62" spans="1:6" s="68" customFormat="1" x14ac:dyDescent="0.2">
      <c r="A62" s="133">
        <v>43795</v>
      </c>
      <c r="B62" s="140" t="s">
        <v>197</v>
      </c>
      <c r="C62" s="141" t="s">
        <v>48</v>
      </c>
      <c r="D62" s="140" t="s">
        <v>237</v>
      </c>
      <c r="E62" s="142" t="s">
        <v>46</v>
      </c>
      <c r="F62" s="143"/>
    </row>
    <row r="63" spans="1:6" s="68" customFormat="1" x14ac:dyDescent="0.2">
      <c r="A63" s="133">
        <v>43797</v>
      </c>
      <c r="B63" s="140" t="s">
        <v>198</v>
      </c>
      <c r="C63" s="141" t="s">
        <v>48</v>
      </c>
      <c r="D63" s="140" t="s">
        <v>259</v>
      </c>
      <c r="E63" s="142" t="s">
        <v>46</v>
      </c>
      <c r="F63" s="143"/>
    </row>
    <row r="64" spans="1:6" s="68" customFormat="1" x14ac:dyDescent="0.2">
      <c r="A64" s="133">
        <v>43802</v>
      </c>
      <c r="B64" s="140" t="s">
        <v>199</v>
      </c>
      <c r="C64" s="141" t="s">
        <v>48</v>
      </c>
      <c r="D64" s="140" t="s">
        <v>260</v>
      </c>
      <c r="E64" s="142" t="s">
        <v>46</v>
      </c>
      <c r="F64" s="143"/>
    </row>
    <row r="65" spans="1:6" s="68" customFormat="1" ht="25.5" x14ac:dyDescent="0.2">
      <c r="A65" s="133">
        <v>43803</v>
      </c>
      <c r="B65" s="140" t="s">
        <v>200</v>
      </c>
      <c r="C65" s="141" t="s">
        <v>48</v>
      </c>
      <c r="D65" s="140" t="s">
        <v>261</v>
      </c>
      <c r="E65" s="142" t="s">
        <v>46</v>
      </c>
      <c r="F65" s="143"/>
    </row>
    <row r="66" spans="1:6" s="68" customFormat="1" x14ac:dyDescent="0.2">
      <c r="A66" s="133">
        <v>43803</v>
      </c>
      <c r="B66" s="140" t="s">
        <v>201</v>
      </c>
      <c r="C66" s="141" t="s">
        <v>48</v>
      </c>
      <c r="D66" s="140" t="s">
        <v>262</v>
      </c>
      <c r="E66" s="142" t="s">
        <v>46</v>
      </c>
      <c r="F66" s="143"/>
    </row>
    <row r="67" spans="1:6" s="68" customFormat="1" x14ac:dyDescent="0.2">
      <c r="A67" s="133">
        <v>43804</v>
      </c>
      <c r="B67" s="140" t="s">
        <v>308</v>
      </c>
      <c r="C67" s="141" t="s">
        <v>47</v>
      </c>
      <c r="D67" s="140" t="s">
        <v>315</v>
      </c>
      <c r="E67" s="142" t="s">
        <v>42</v>
      </c>
      <c r="F67" s="143"/>
    </row>
    <row r="68" spans="1:6" s="68" customFormat="1" x14ac:dyDescent="0.2">
      <c r="A68" s="133">
        <v>43804</v>
      </c>
      <c r="B68" s="140" t="s">
        <v>202</v>
      </c>
      <c r="C68" s="141" t="s">
        <v>48</v>
      </c>
      <c r="D68" s="140" t="s">
        <v>236</v>
      </c>
      <c r="E68" s="142" t="s">
        <v>46</v>
      </c>
      <c r="F68" s="143"/>
    </row>
    <row r="69" spans="1:6" s="68" customFormat="1" ht="25.5" x14ac:dyDescent="0.2">
      <c r="A69" s="133">
        <v>43811</v>
      </c>
      <c r="B69" s="140" t="s">
        <v>203</v>
      </c>
      <c r="C69" s="141" t="s">
        <v>48</v>
      </c>
      <c r="D69" s="140" t="s">
        <v>263</v>
      </c>
      <c r="E69" s="142" t="s">
        <v>46</v>
      </c>
      <c r="F69" s="143"/>
    </row>
    <row r="70" spans="1:6" s="68" customFormat="1" x14ac:dyDescent="0.2">
      <c r="A70" s="133">
        <v>43872</v>
      </c>
      <c r="B70" s="140" t="s">
        <v>204</v>
      </c>
      <c r="C70" s="141" t="s">
        <v>48</v>
      </c>
      <c r="D70" s="140" t="s">
        <v>264</v>
      </c>
      <c r="E70" s="142" t="s">
        <v>46</v>
      </c>
      <c r="F70" s="143"/>
    </row>
    <row r="71" spans="1:6" s="68" customFormat="1" x14ac:dyDescent="0.2">
      <c r="A71" s="133">
        <v>43880</v>
      </c>
      <c r="B71" s="140" t="s">
        <v>205</v>
      </c>
      <c r="C71" s="141" t="s">
        <v>48</v>
      </c>
      <c r="D71" s="140" t="s">
        <v>242</v>
      </c>
      <c r="E71" s="142" t="s">
        <v>46</v>
      </c>
      <c r="F71" s="143"/>
    </row>
    <row r="72" spans="1:6" s="68" customFormat="1" x14ac:dyDescent="0.2">
      <c r="A72" s="133">
        <v>43881</v>
      </c>
      <c r="B72" s="140" t="s">
        <v>206</v>
      </c>
      <c r="C72" s="141" t="s">
        <v>48</v>
      </c>
      <c r="D72" s="140" t="s">
        <v>265</v>
      </c>
      <c r="E72" s="142" t="s">
        <v>46</v>
      </c>
      <c r="F72" s="143"/>
    </row>
    <row r="73" spans="1:6" s="68" customFormat="1" x14ac:dyDescent="0.2">
      <c r="A73" s="133">
        <v>43881</v>
      </c>
      <c r="B73" s="140" t="s">
        <v>207</v>
      </c>
      <c r="C73" s="141" t="s">
        <v>48</v>
      </c>
      <c r="D73" s="140" t="s">
        <v>225</v>
      </c>
      <c r="E73" s="142" t="s">
        <v>46</v>
      </c>
      <c r="F73" s="143"/>
    </row>
    <row r="74" spans="1:6" s="68" customFormat="1" ht="25.5" x14ac:dyDescent="0.2">
      <c r="A74" s="133">
        <v>43885</v>
      </c>
      <c r="B74" s="140" t="s">
        <v>208</v>
      </c>
      <c r="C74" s="141" t="s">
        <v>48</v>
      </c>
      <c r="D74" s="140" t="s">
        <v>266</v>
      </c>
      <c r="E74" s="142" t="s">
        <v>46</v>
      </c>
      <c r="F74" s="143"/>
    </row>
    <row r="75" spans="1:6" s="68" customFormat="1" ht="25.5" x14ac:dyDescent="0.2">
      <c r="A75" s="133">
        <v>43888</v>
      </c>
      <c r="B75" s="140" t="s">
        <v>209</v>
      </c>
      <c r="C75" s="141" t="s">
        <v>48</v>
      </c>
      <c r="D75" s="140" t="s">
        <v>267</v>
      </c>
      <c r="E75" s="142" t="s">
        <v>46</v>
      </c>
      <c r="F75" s="143"/>
    </row>
    <row r="76" spans="1:6" s="68" customFormat="1" ht="25.5" x14ac:dyDescent="0.2">
      <c r="A76" s="133">
        <v>43888</v>
      </c>
      <c r="B76" s="140" t="s">
        <v>210</v>
      </c>
      <c r="C76" s="141" t="s">
        <v>48</v>
      </c>
      <c r="D76" s="140" t="s">
        <v>268</v>
      </c>
      <c r="E76" s="142" t="s">
        <v>46</v>
      </c>
      <c r="F76" s="143"/>
    </row>
    <row r="77" spans="1:6" s="68" customFormat="1" ht="25.5" x14ac:dyDescent="0.2">
      <c r="A77" s="133">
        <v>43889</v>
      </c>
      <c r="B77" s="140" t="s">
        <v>211</v>
      </c>
      <c r="C77" s="141" t="s">
        <v>48</v>
      </c>
      <c r="D77" s="140" t="s">
        <v>269</v>
      </c>
      <c r="E77" s="142" t="s">
        <v>46</v>
      </c>
      <c r="F77" s="143"/>
    </row>
    <row r="78" spans="1:6" s="68" customFormat="1" x14ac:dyDescent="0.2">
      <c r="A78" s="133">
        <v>43889</v>
      </c>
      <c r="B78" s="140" t="s">
        <v>212</v>
      </c>
      <c r="C78" s="141" t="s">
        <v>48</v>
      </c>
      <c r="D78" s="140" t="s">
        <v>270</v>
      </c>
      <c r="E78" s="142" t="s">
        <v>46</v>
      </c>
      <c r="F78" s="143"/>
    </row>
    <row r="79" spans="1:6" s="68" customFormat="1" ht="38.25" x14ac:dyDescent="0.2">
      <c r="A79" s="133">
        <v>43892</v>
      </c>
      <c r="B79" s="140" t="s">
        <v>213</v>
      </c>
      <c r="C79" s="141" t="s">
        <v>48</v>
      </c>
      <c r="D79" s="140" t="s">
        <v>234</v>
      </c>
      <c r="E79" s="142" t="s">
        <v>46</v>
      </c>
      <c r="F79" s="143"/>
    </row>
    <row r="80" spans="1:6" s="68" customFormat="1" x14ac:dyDescent="0.2">
      <c r="A80" s="133">
        <v>43901</v>
      </c>
      <c r="B80" s="140" t="s">
        <v>342</v>
      </c>
      <c r="C80" s="141" t="s">
        <v>48</v>
      </c>
      <c r="D80" s="140" t="s">
        <v>244</v>
      </c>
      <c r="E80" s="142" t="s">
        <v>46</v>
      </c>
      <c r="F80" s="143"/>
    </row>
    <row r="81" spans="1:7" s="68" customFormat="1" ht="25.5" x14ac:dyDescent="0.2">
      <c r="A81" s="133">
        <v>43902</v>
      </c>
      <c r="B81" s="140" t="s">
        <v>214</v>
      </c>
      <c r="C81" s="141" t="s">
        <v>48</v>
      </c>
      <c r="D81" s="140" t="s">
        <v>244</v>
      </c>
      <c r="E81" s="142" t="s">
        <v>46</v>
      </c>
      <c r="F81" s="143"/>
    </row>
    <row r="82" spans="1:7" s="68" customFormat="1" ht="25.5" x14ac:dyDescent="0.2">
      <c r="A82" s="133">
        <v>43903</v>
      </c>
      <c r="B82" s="140" t="s">
        <v>215</v>
      </c>
      <c r="C82" s="141" t="s">
        <v>48</v>
      </c>
      <c r="D82" s="140" t="s">
        <v>239</v>
      </c>
      <c r="E82" s="142" t="s">
        <v>46</v>
      </c>
      <c r="F82" s="143"/>
    </row>
    <row r="83" spans="1:7" s="68" customFormat="1" ht="25.5" x14ac:dyDescent="0.2">
      <c r="A83" s="133">
        <v>43905</v>
      </c>
      <c r="B83" s="140" t="s">
        <v>216</v>
      </c>
      <c r="C83" s="141" t="s">
        <v>48</v>
      </c>
      <c r="D83" s="140" t="s">
        <v>331</v>
      </c>
      <c r="E83" s="142" t="s">
        <v>46</v>
      </c>
      <c r="F83" s="143"/>
    </row>
    <row r="84" spans="1:7" s="68" customFormat="1" x14ac:dyDescent="0.2">
      <c r="A84" s="133">
        <v>43927</v>
      </c>
      <c r="B84" s="140" t="s">
        <v>217</v>
      </c>
      <c r="C84" s="141" t="s">
        <v>48</v>
      </c>
      <c r="D84" s="140" t="s">
        <v>271</v>
      </c>
      <c r="E84" s="142" t="s">
        <v>46</v>
      </c>
      <c r="F84" s="143"/>
    </row>
    <row r="85" spans="1:7" s="68" customFormat="1" ht="25.5" x14ac:dyDescent="0.2">
      <c r="A85" s="133">
        <v>43929</v>
      </c>
      <c r="B85" s="140" t="s">
        <v>310</v>
      </c>
      <c r="C85" s="141" t="s">
        <v>48</v>
      </c>
      <c r="D85" s="140" t="s">
        <v>272</v>
      </c>
      <c r="E85" s="142" t="s">
        <v>46</v>
      </c>
      <c r="F85" s="143"/>
    </row>
    <row r="86" spans="1:7" s="68" customFormat="1" x14ac:dyDescent="0.2">
      <c r="A86" s="133">
        <v>43943</v>
      </c>
      <c r="B86" s="140" t="s">
        <v>311</v>
      </c>
      <c r="C86" s="141" t="s">
        <v>48</v>
      </c>
      <c r="D86" s="140" t="s">
        <v>312</v>
      </c>
      <c r="E86" s="142" t="s">
        <v>46</v>
      </c>
      <c r="F86" s="143"/>
    </row>
    <row r="87" spans="1:7" s="68" customFormat="1" x14ac:dyDescent="0.2">
      <c r="A87" s="133">
        <v>43944</v>
      </c>
      <c r="B87" s="140" t="s">
        <v>313</v>
      </c>
      <c r="C87" s="141" t="s">
        <v>48</v>
      </c>
      <c r="D87" s="140" t="s">
        <v>314</v>
      </c>
      <c r="E87" s="142" t="s">
        <v>46</v>
      </c>
      <c r="F87" s="143"/>
    </row>
    <row r="88" spans="1:7" s="68" customFormat="1" ht="25.5" x14ac:dyDescent="0.2">
      <c r="A88" s="133">
        <v>43977</v>
      </c>
      <c r="B88" s="140" t="s">
        <v>218</v>
      </c>
      <c r="C88" s="141" t="s">
        <v>48</v>
      </c>
      <c r="D88" s="140" t="s">
        <v>225</v>
      </c>
      <c r="E88" s="142" t="s">
        <v>46</v>
      </c>
      <c r="F88" s="143"/>
    </row>
    <row r="89" spans="1:7" s="68" customFormat="1" ht="25.5" x14ac:dyDescent="0.2">
      <c r="A89" s="133">
        <v>43985</v>
      </c>
      <c r="B89" s="140" t="s">
        <v>219</v>
      </c>
      <c r="C89" s="141" t="s">
        <v>48</v>
      </c>
      <c r="D89" s="140" t="s">
        <v>272</v>
      </c>
      <c r="E89" s="142" t="s">
        <v>46</v>
      </c>
      <c r="F89" s="143"/>
    </row>
    <row r="90" spans="1:7" s="68" customFormat="1" x14ac:dyDescent="0.2">
      <c r="A90" s="133">
        <v>43991</v>
      </c>
      <c r="B90" s="140" t="s">
        <v>220</v>
      </c>
      <c r="C90" s="141" t="s">
        <v>48</v>
      </c>
      <c r="D90" s="140" t="s">
        <v>273</v>
      </c>
      <c r="E90" s="142" t="s">
        <v>46</v>
      </c>
      <c r="F90" s="143"/>
    </row>
    <row r="91" spans="1:7" s="68" customFormat="1" x14ac:dyDescent="0.2">
      <c r="A91" s="133"/>
      <c r="B91" s="140"/>
      <c r="C91" s="141"/>
      <c r="D91" s="140"/>
      <c r="E91" s="142"/>
      <c r="F91" s="143"/>
    </row>
    <row r="92" spans="1:7" s="68" customFormat="1" hidden="1" x14ac:dyDescent="0.2">
      <c r="A92" s="111"/>
      <c r="B92" s="116"/>
      <c r="C92" s="118"/>
      <c r="D92" s="116"/>
      <c r="E92" s="119"/>
      <c r="F92" s="117"/>
    </row>
    <row r="93" spans="1:7" ht="34.5" customHeight="1" x14ac:dyDescent="0.2">
      <c r="A93" s="129" t="s">
        <v>113</v>
      </c>
      <c r="B93" s="130" t="s">
        <v>114</v>
      </c>
      <c r="C93" s="131">
        <f>C94+C95</f>
        <v>79</v>
      </c>
      <c r="D93" s="132" t="str">
        <f>IF(SUBTOTAL(3,C11:C92)=SUBTOTAL(103,C11:C92),'Summary and sign-off'!$A$48,'Summary and sign-off'!$A$49)</f>
        <v>Check - there are no hidden rows with data</v>
      </c>
      <c r="E93" s="156" t="str">
        <f>IF('Summary and sign-off'!F60='Summary and sign-off'!F54,'Summary and sign-off'!A52,'Summary and sign-off'!A50)</f>
        <v>Check - each entry provides sufficient information</v>
      </c>
      <c r="F93" s="156"/>
      <c r="G93" s="68"/>
    </row>
    <row r="94" spans="1:7" ht="25.5" customHeight="1" x14ac:dyDescent="0.25">
      <c r="A94" s="70"/>
      <c r="B94" s="71" t="s">
        <v>47</v>
      </c>
      <c r="C94" s="72">
        <f>COUNTIF(C11:C92,'Summary and sign-off'!A45)</f>
        <v>3</v>
      </c>
      <c r="D94" s="17"/>
      <c r="E94" s="18"/>
      <c r="F94" s="19"/>
    </row>
    <row r="95" spans="1:7" ht="25.5" customHeight="1" x14ac:dyDescent="0.25">
      <c r="A95" s="70"/>
      <c r="B95" s="71" t="s">
        <v>48</v>
      </c>
      <c r="C95" s="72">
        <f>COUNTIF(C11:C92,'Summary and sign-off'!A46)</f>
        <v>76</v>
      </c>
      <c r="D95" s="17"/>
      <c r="E95" s="18"/>
      <c r="F95" s="19"/>
    </row>
    <row r="96" spans="1:7" x14ac:dyDescent="0.2">
      <c r="A96" s="20"/>
      <c r="B96" s="21"/>
      <c r="C96" s="20"/>
      <c r="D96" s="22"/>
      <c r="E96" s="22"/>
      <c r="F96" s="20"/>
    </row>
    <row r="97" spans="1:6" x14ac:dyDescent="0.2">
      <c r="A97" s="21" t="s">
        <v>103</v>
      </c>
      <c r="B97" s="21"/>
      <c r="C97" s="21"/>
      <c r="D97" s="21"/>
      <c r="E97" s="21"/>
      <c r="F97" s="21"/>
    </row>
    <row r="98" spans="1:6" ht="12.6" customHeight="1" x14ac:dyDescent="0.2">
      <c r="A98" s="23" t="s">
        <v>82</v>
      </c>
      <c r="B98" s="20"/>
      <c r="C98" s="20"/>
      <c r="D98" s="20"/>
      <c r="E98" s="20"/>
      <c r="F98" s="24"/>
    </row>
    <row r="99" spans="1:6" x14ac:dyDescent="0.2">
      <c r="A99" s="23" t="s">
        <v>30</v>
      </c>
      <c r="B99" s="25"/>
      <c r="C99" s="26"/>
      <c r="D99" s="26"/>
      <c r="E99" s="26"/>
      <c r="F99" s="27"/>
    </row>
    <row r="100" spans="1:6" x14ac:dyDescent="0.2">
      <c r="A100" s="23" t="s">
        <v>115</v>
      </c>
      <c r="B100" s="28"/>
      <c r="C100" s="28"/>
      <c r="D100" s="28"/>
      <c r="E100" s="28"/>
      <c r="F100" s="28"/>
    </row>
    <row r="101" spans="1:6" ht="12.75" customHeight="1" x14ac:dyDescent="0.2">
      <c r="A101" s="23" t="s">
        <v>116</v>
      </c>
      <c r="B101" s="20"/>
      <c r="C101" s="20"/>
      <c r="D101" s="20"/>
      <c r="E101" s="20"/>
      <c r="F101" s="20"/>
    </row>
    <row r="102" spans="1:6" ht="12.95" customHeight="1" x14ac:dyDescent="0.2">
      <c r="A102" s="29" t="s">
        <v>117</v>
      </c>
      <c r="B102" s="30"/>
      <c r="C102" s="30"/>
      <c r="D102" s="30"/>
      <c r="E102" s="30"/>
      <c r="F102" s="30"/>
    </row>
    <row r="103" spans="1:6" x14ac:dyDescent="0.2">
      <c r="A103" s="31" t="s">
        <v>118</v>
      </c>
      <c r="B103" s="32"/>
      <c r="C103" s="27"/>
      <c r="D103" s="27"/>
      <c r="E103" s="27"/>
      <c r="F103" s="27"/>
    </row>
    <row r="104" spans="1:6" ht="12.75" customHeight="1" x14ac:dyDescent="0.2">
      <c r="A104" s="31" t="s">
        <v>97</v>
      </c>
      <c r="B104" s="23"/>
      <c r="C104" s="33"/>
      <c r="D104" s="33"/>
      <c r="E104" s="33"/>
      <c r="F104" s="33"/>
    </row>
    <row r="105" spans="1:6" ht="12.75" customHeight="1" x14ac:dyDescent="0.2">
      <c r="A105" s="23"/>
      <c r="B105" s="23"/>
      <c r="C105" s="33"/>
      <c r="D105" s="33"/>
      <c r="E105" s="33"/>
      <c r="F105" s="33"/>
    </row>
    <row r="106" spans="1:6" ht="12.75" hidden="1" customHeight="1" x14ac:dyDescent="0.2">
      <c r="A106" s="23"/>
      <c r="B106" s="23"/>
      <c r="C106" s="33"/>
      <c r="D106" s="33"/>
      <c r="E106" s="33"/>
      <c r="F106" s="33"/>
    </row>
    <row r="107" spans="1:6" hidden="1" x14ac:dyDescent="0.2"/>
    <row r="108" spans="1:6" hidden="1" x14ac:dyDescent="0.2"/>
    <row r="109" spans="1:6" hidden="1" x14ac:dyDescent="0.2">
      <c r="A109" s="21"/>
      <c r="B109" s="21"/>
      <c r="C109" s="21"/>
      <c r="D109" s="21"/>
      <c r="E109" s="21"/>
      <c r="F109" s="21"/>
    </row>
    <row r="110" spans="1:6" hidden="1" x14ac:dyDescent="0.2">
      <c r="A110" s="21"/>
      <c r="B110" s="21"/>
      <c r="C110" s="21"/>
      <c r="D110" s="21"/>
      <c r="E110" s="21"/>
      <c r="F110" s="21"/>
    </row>
    <row r="111" spans="1:6" hidden="1" x14ac:dyDescent="0.2">
      <c r="A111" s="21"/>
      <c r="B111" s="21"/>
      <c r="C111" s="21"/>
      <c r="D111" s="21"/>
      <c r="E111" s="21"/>
      <c r="F111" s="21"/>
    </row>
    <row r="112" spans="1:6" hidden="1" x14ac:dyDescent="0.2">
      <c r="A112" s="21"/>
      <c r="B112" s="21"/>
      <c r="C112" s="21"/>
      <c r="D112" s="21"/>
      <c r="E112" s="21"/>
      <c r="F112" s="21"/>
    </row>
    <row r="113" spans="1:6" hidden="1" x14ac:dyDescent="0.2">
      <c r="A113" s="21"/>
      <c r="B113" s="21"/>
      <c r="C113" s="21"/>
      <c r="D113" s="21"/>
      <c r="E113" s="21"/>
      <c r="F113" s="21"/>
    </row>
    <row r="114" spans="1:6" hidden="1" x14ac:dyDescent="0.2"/>
    <row r="115" spans="1:6" hidden="1" x14ac:dyDescent="0.2"/>
    <row r="116" spans="1:6" hidden="1" x14ac:dyDescent="0.2"/>
    <row r="117" spans="1:6" hidden="1" x14ac:dyDescent="0.2"/>
    <row r="118" spans="1:6" hidden="1" x14ac:dyDescent="0.2"/>
    <row r="119" spans="1:6" hidden="1" x14ac:dyDescent="0.2"/>
    <row r="120" spans="1:6" hidden="1" x14ac:dyDescent="0.2"/>
    <row r="121" spans="1:6" hidden="1" x14ac:dyDescent="0.2"/>
    <row r="122" spans="1:6" hidden="1" x14ac:dyDescent="0.2"/>
    <row r="123" spans="1:6" hidden="1" x14ac:dyDescent="0.2"/>
    <row r="124" spans="1:6" hidden="1" x14ac:dyDescent="0.2"/>
    <row r="125" spans="1:6" hidden="1" x14ac:dyDescent="0.2"/>
    <row r="126" spans="1:6" hidden="1" x14ac:dyDescent="0.2"/>
    <row r="127" spans="1:6" hidden="1" x14ac:dyDescent="0.2"/>
    <row r="128" spans="1:6" hidden="1" x14ac:dyDescent="0.2"/>
    <row r="129" hidden="1" x14ac:dyDescent="0.2"/>
    <row r="130" hidden="1" x14ac:dyDescent="0.2"/>
    <row r="131" hidden="1" x14ac:dyDescent="0.2"/>
    <row r="132" hidden="1" x14ac:dyDescent="0.2"/>
    <row r="133" hidden="1" x14ac:dyDescent="0.2"/>
    <row r="134" x14ac:dyDescent="0.2"/>
    <row r="135" x14ac:dyDescent="0.2"/>
    <row r="136" x14ac:dyDescent="0.2"/>
    <row r="137" x14ac:dyDescent="0.2"/>
    <row r="138" x14ac:dyDescent="0.2"/>
    <row r="139" x14ac:dyDescent="0.2"/>
    <row r="140" x14ac:dyDescent="0.2"/>
    <row r="141" x14ac:dyDescent="0.2"/>
  </sheetData>
  <sheetProtection sheet="1" formatCells="0" insertRows="0" deleteRows="0"/>
  <dataConsolidate/>
  <mergeCells count="10">
    <mergeCell ref="E93:F9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9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91">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errorStyle="information" operator="greaterThan" allowBlank="1" showInputMessage="1" prompt="Provide specific $ value if possible">
          <x14:formula1>
            <xm:f>'Summary and sign-off'!$A$39:$A$44</xm:f>
          </x14:formula1>
          <xm:sqref>F39 E11:E38 E40:E92</xm:sqref>
        </x14:dataValidation>
        <x14:dataValidation type="list" allowBlank="1" showInputMessage="1" showErrorMessage="1" error="Use the drop down list (at the right of the cell)">
          <x14:formula1>
            <xm:f>'Summary and sign-off'!$A$45:$A$46</xm:f>
          </x14:formula1>
          <xm:sqref>C11:C92</xm:sqref>
        </x14:dataValidation>
      </x14:dataValidations>
    </ext>
  </extLst>
</worksheet>
</file>

<file path=customXML/_rels/item6.xml.rels>&#65279;<?xml version="1.0" encoding="utf-8"?><Relationships xmlns="http://schemas.openxmlformats.org/package/2006/relationships"><Relationship Type="http://schemas.openxmlformats.org/officeDocument/2006/relationships/customXmlProps" Target="/customXML/itemProps6.xml" Id="Rd3c4172d526e4b2384ade4b889302c76" /></Relationships>
</file>

<file path=customXML/item6.xml><?xml version="1.0" encoding="utf-8"?>
<metadata xmlns="http://www.objective.com/ecm/document/metadata/865D874C357B6268E053D310320A3D7F" version="1.0.0">
  <systemFields>
    <field name="Objective-Id">
      <value order="0">A7382913</value>
    </field>
    <field name="Objective-Title">
      <value order="0">CE-Expense-Disclosure-Workbook -2020 - FINAL</value>
    </field>
    <field name="Objective-Description">
      <value order="0"/>
    </field>
    <field name="Objective-CreationStamp">
      <value order="0">2020-07-17T02:47:34Z</value>
    </field>
    <field name="Objective-IsApproved">
      <value order="0">false</value>
    </field>
    <field name="Objective-IsPublished">
      <value order="0">true</value>
    </field>
    <field name="Objective-DatePublished">
      <value order="0">2020-07-31T01:10:04Z</value>
    </field>
    <field name="Objective-ModificationStamp">
      <value order="0">2020-07-31T01:10:04Z</value>
    </field>
    <field name="Objective-Owner">
      <value order="0">Ryan Jones</value>
    </field>
    <field name="Objective-Path">
      <value order="0">Objective Global Folder:Governance:Government Relations:Government Sector Enquiries:GE 2020:SSC - CE expenses:For posting - final copies</value>
    </field>
    <field name="Objective-Parent">
      <value order="0">For posting - final copies</value>
    </field>
    <field name="Objective-State">
      <value order="0">Published</value>
    </field>
    <field name="Objective-VersionId">
      <value order="0">vA8373796</value>
    </field>
    <field name="Objective-Version">
      <value order="0">6.0</value>
    </field>
    <field name="Objective-VersionNumber">
      <value order="0">7</value>
    </field>
    <field name="Objective-VersionComment">
      <value order="0"/>
    </field>
    <field name="Objective-FileNumber">
      <value order="0">GE 20 101</value>
    </field>
    <field name="Objective-Classification">
      <value order="0">Unclassified</value>
    </field>
    <field name="Objective-Caveats">
      <value order="0"/>
    </field>
  </systemFields>
  <catalogues/>
</metadata>
</file>

<file path=customXML/itemProps6.xml><?xml version="1.0" encoding="utf-8"?>
<ds:datastoreItem xmlns:ds="http://schemas.openxmlformats.org/officeDocument/2006/customXml" ds:itemID="{5745109E-2DDF-40CB-AC2B-FF9B10C90820}">
  <ds:schemaRefs>
    <ds:schemaRef ds:uri="http://www.objective.com/ecm/document/metadata/865D874C357B6268E053D310320A3D7F"/>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Ryan Jones</cp:lastModifiedBy>
  <cp:revision/>
  <cp:lastPrinted>2020-07-30T00:23:05Z</cp:lastPrinted>
  <dcterms:created xsi:type="dcterms:W3CDTF">2010-10-17T20:59:02Z</dcterms:created>
  <dcterms:modified xsi:type="dcterms:W3CDTF">2020-07-31T01:09:06Z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A7382913</vt:lpwstr>
  </property>
  <property fmtid="{D5CDD505-2E9C-101B-9397-08002B2CF9AE}" pid="12" name="Objective-Title">
    <vt:lpwstr>CE-Expense-Disclosure-Workbook -2020 - FINAL</vt:lpwstr>
  </property>
  <property fmtid="{D5CDD505-2E9C-101B-9397-08002B2CF9AE}" pid="13" name="Objective-Description">
    <vt:lpwstr/>
  </property>
  <property fmtid="{D5CDD505-2E9C-101B-9397-08002B2CF9AE}" pid="14" name="Objective-CreationStamp">
    <vt:filetime>2020-07-22T04:03:04Z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2020-07-31T01:10:04Z</vt:filetime>
  </property>
  <property fmtid="{D5CDD505-2E9C-101B-9397-08002B2CF9AE}" pid="18" name="Objective-ModificationStamp">
    <vt:filetime>2020-07-31T01:10:04Z</vt:filetime>
  </property>
  <property fmtid="{D5CDD505-2E9C-101B-9397-08002B2CF9AE}" pid="19" name="Objective-Owner">
    <vt:lpwstr>Ryan Jones</vt:lpwstr>
  </property>
  <property fmtid="{D5CDD505-2E9C-101B-9397-08002B2CF9AE}" pid="20" name="Objective-Path">
    <vt:lpwstr>Objective Global Folder:Governance:Government Relations:Government Sector Enquiries:GE 2020:SSC - CE expenses:For posting - final copies:</vt:lpwstr>
  </property>
  <property fmtid="{D5CDD505-2E9C-101B-9397-08002B2CF9AE}" pid="21" name="Objective-Parent">
    <vt:lpwstr>For posting - final copies</vt:lpwstr>
  </property>
  <property fmtid="{D5CDD505-2E9C-101B-9397-08002B2CF9AE}" pid="22" name="Objective-State">
    <vt:lpwstr>Published</vt:lpwstr>
  </property>
  <property fmtid="{D5CDD505-2E9C-101B-9397-08002B2CF9AE}" pid="23" name="Objective-VersionId">
    <vt:lpwstr>vA8373796</vt:lpwstr>
  </property>
  <property fmtid="{D5CDD505-2E9C-101B-9397-08002B2CF9AE}" pid="24" name="Objective-Version">
    <vt:lpwstr>6.0</vt:lpwstr>
  </property>
  <property fmtid="{D5CDD505-2E9C-101B-9397-08002B2CF9AE}" pid="25" name="Objective-VersionNumber">
    <vt:r8>7</vt:r8>
  </property>
  <property fmtid="{D5CDD505-2E9C-101B-9397-08002B2CF9AE}" pid="26" name="Objective-VersionComment">
    <vt:lpwstr/>
  </property>
  <property fmtid="{D5CDD505-2E9C-101B-9397-08002B2CF9AE}" pid="27" name="Objective-FileNumber">
    <vt:lpwstr>GE 20 101</vt:lpwstr>
  </property>
  <property fmtid="{D5CDD505-2E9C-101B-9397-08002B2CF9AE}" pid="28" name="Objective-Classification">
    <vt:lpwstr>[Inherited - Unclassified]</vt:lpwstr>
  </property>
  <property fmtid="{D5CDD505-2E9C-101B-9397-08002B2CF9AE}" pid="29" name="Objective-Caveats">
    <vt:lpwstr/>
  </property>
  <property fmtid="{D5CDD505-2E9C-101B-9397-08002B2CF9AE}" pid="30" name="Objective-Comment">
    <vt:lpwstr/>
  </property>
</Properties>
</file>