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COR\CO Communications\02 Marketing\Estelles documents\Documents to load\Corporate pubs\Chief exec expense report\"/>
    </mc:Choice>
  </mc:AlternateContent>
  <bookViews>
    <workbookView xWindow="555" yWindow="195" windowWidth="21975" windowHeight="9900"/>
  </bookViews>
  <sheets>
    <sheet name="Guidance for agencies" sheetId="5" r:id="rId1"/>
    <sheet name="Summary and sign-off" sheetId="13" r:id="rId2"/>
    <sheet name="Travel" sheetId="1" r:id="rId3"/>
    <sheet name="Hospitality" sheetId="2" r:id="rId4"/>
    <sheet name="Gifts and benefits" sheetId="4" r:id="rId5"/>
    <sheet name="All other expenses" sheetId="3" r:id="rId6"/>
  </sheets>
  <definedNames>
    <definedName name="_xlnm.Print_Area" localSheetId="5">'All other expenses'!$A$1:$E$40</definedName>
    <definedName name="_xlnm.Print_Area" localSheetId="4">'Gifts and benefits'!$A$1:$F$72</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Travel!$A$1:$E$328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1" i="4" l="1"/>
  <c r="C34" i="3"/>
  <c r="C25" i="2"/>
  <c r="C303" i="1"/>
  <c r="C317" i="1"/>
  <c r="C22" i="1"/>
  <c r="B6" i="13" l="1"/>
  <c r="E60" i="13"/>
  <c r="C60" i="13"/>
  <c r="C63" i="4"/>
  <c r="C62" i="4"/>
  <c r="B60" i="13" l="1"/>
  <c r="B59" i="13"/>
  <c r="D59" i="13"/>
  <c r="B58" i="13"/>
  <c r="D58" i="13"/>
  <c r="D57" i="13"/>
  <c r="B57" i="13"/>
  <c r="D56" i="13"/>
  <c r="B56" i="13"/>
  <c r="D55" i="13"/>
  <c r="B55" i="13"/>
  <c r="B2" i="4"/>
  <c r="B3" i="4"/>
  <c r="B2" i="3"/>
  <c r="B3" i="3"/>
  <c r="B2" i="2"/>
  <c r="B3" i="2"/>
  <c r="B2" i="1"/>
  <c r="B3" i="1"/>
  <c r="F58" i="13" l="1"/>
  <c r="D25" i="2" s="1"/>
  <c r="F60" i="13"/>
  <c r="E61" i="4" s="1"/>
  <c r="F59" i="13"/>
  <c r="D34" i="3" s="1"/>
  <c r="F57" i="13"/>
  <c r="D317" i="1" s="1"/>
  <c r="F56" i="13"/>
  <c r="D303" i="1" s="1"/>
  <c r="F55" i="13"/>
  <c r="D22" i="1" s="1"/>
  <c r="C13" i="13"/>
  <c r="C12" i="13"/>
  <c r="C11" i="13"/>
  <c r="C16" i="13" l="1"/>
  <c r="C17" i="13"/>
  <c r="B5" i="4" l="1"/>
  <c r="B4" i="4"/>
  <c r="B5" i="3"/>
  <c r="B4" i="3"/>
  <c r="B5" i="2"/>
  <c r="B4" i="2"/>
  <c r="B5" i="1"/>
  <c r="B4" i="1"/>
  <c r="C15" i="13" l="1"/>
  <c r="F12" i="13" l="1"/>
  <c r="C61" i="4"/>
  <c r="F11" i="13" s="1"/>
  <c r="F13" i="13" l="1"/>
  <c r="B317" i="1"/>
  <c r="B17" i="13" s="1"/>
  <c r="B303" i="1"/>
  <c r="B16" i="13" s="1"/>
  <c r="B22" i="1"/>
  <c r="B15" i="13" s="1"/>
  <c r="B34" i="3" l="1"/>
  <c r="B13" i="13" s="1"/>
  <c r="B25" i="2"/>
  <c r="B12" i="13" s="1"/>
  <c r="B11" i="13" l="1"/>
  <c r="B319"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06"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<sst xmlns="http://schemas.openxmlformats.org/spreadsheetml/2006/main" count="1291" uniqueCount="344">
  <si>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</si>
  <si>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</si>
  <si>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</si>
  <si>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</si>
  <si>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</si>
  <si>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</si>
  <si>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</si>
  <si>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</si>
  <si>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</si>
  <si>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</si>
  <si>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</si>
  <si>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</si>
  <si>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</si>
  <si>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</si>
  <si>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</si>
  <si>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</si>
  <si>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</si>
  <si>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</si>
  <si>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</si>
  <si>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</si>
  <si>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</si>
  <si>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</si>
  <si>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</si>
  <si>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</si>
  <si>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</si>
  <si>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</si>
  <si>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</si>
  <si>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</si>
  <si>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</si>
  <si>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</si>
  <si>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</si>
  <si>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</si>
  <si>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</si>
  <si>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</si>
  <si>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</si>
  <si>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</si>
  <si>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</si>
  <si>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</si>
  <si>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</si>
  <si>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</si>
  <si>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</si>
  <si>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</si>
  <si>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</si>
  <si>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</si>
  <si>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</si>
  <si>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</si>
  <si>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</si>
  <si>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</si>
  <si>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</si>
  <si>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</si>
  <si>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</si>
  <si>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</si>
  <si>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</si>
  <si>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</si>
  <si>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</si>
  <si>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</si>
  <si>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</si>
  <si>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</si>
  <si>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</si>
  <si>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</si>
  <si>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</si>
  <si>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</si>
  <si>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</si>
  <si>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</si>
  <si>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</si>
  <si>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</si>
  <si>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</si>
  <si>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</si>
  <si>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</si>
  <si>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</si>
  <si>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</si>
  <si>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</si>
  <si>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</si>
  <si>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</si>
  <si>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</si>
  <si>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</si>
  <si>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</si>
  <si>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</si>
  <si>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</si>
  <si>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</si>
  <si>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</si>
  <si>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</si>
  <si>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</si>
  <si>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</si>
  <si>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</si>
  <si>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</si>
  <si>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</si>
  <si>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</si>
  <si>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</si>
  <si>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</si>
  <si>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</si>
  <si>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</si>
  <si>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</si>
  <si>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</si>
  <si>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</si>
  <si>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</si>
  <si>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</si>
  <si>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</si>
  <si>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</si>
  <si>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</si>
  <si>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</si>
  <si>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</si>
  <si>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</si>
  <si>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</si>
  <si>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</si>
  <si>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</si>
  <si>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</si>
  <si>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</si>
  <si>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</si>
  <si>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</si>
  <si>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</si>
  <si>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</si>
  <si>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</si>
  <si>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</si>
  <si>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</si>
  <si>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</si>
  <si>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</si>
  <si>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</si>
  <si>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</si>
  <si>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</si>
  <si>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</si>
  <si>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</si>
  <si>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</si>
  <si>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</si>
  <si>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</si>
  <si>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</si>
  <si>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</si>
  <si>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</si>
  <si>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</si>
  <si>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</si>
  <si>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</si>
  <si>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</si>
  <si>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</si>
  <si>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</si>
  <si>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</si>
  <si>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</si>
  <si>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</si>
  <si>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</si>
  <si>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</si>
  <si>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</si>
  <si>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</si>
  <si>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</si>
  <si>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</si>
  <si>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</si>
  <si>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</si>
  <si>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</si>
  <si>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</si>
  <si>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</si>
  <si>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</si>
  <si>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</si>
  <si>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</si>
  <si>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</si>
  <si>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</si>
  <si>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</si>
  <si>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</si>
  <si>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</si>
  <si>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</si>
  <si>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</si>
  <si>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</si>
  <si>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</si>
  <si>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</si>
  <si>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</si>
  <si>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</si>
  <si>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</si>
  <si>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</si>
  <si>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</si>
  <si>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</si>
  <si>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</si>
  <si>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</si>
  <si>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Kāinga Ora - Homes and Communities</t>
  </si>
  <si>
    <t>Andrew McKenzie</t>
  </si>
  <si>
    <t>Meals</t>
  </si>
  <si>
    <t>Dunedin</t>
  </si>
  <si>
    <t>Napier</t>
  </si>
  <si>
    <t>Auckland</t>
  </si>
  <si>
    <t>Vodafone NZ Ltd 11 July 2020 to 10 August 2020</t>
  </si>
  <si>
    <t>Vodafone NZ Ltd 11 August 2020 to 10 September 2020</t>
  </si>
  <si>
    <t>Farewell for Chris Aiken (rescheduled due to lockdown)</t>
  </si>
  <si>
    <t>Vodafone NZ Ltd 11 Dec 2020 to 10 Jan 2021</t>
  </si>
  <si>
    <t>Wellington</t>
  </si>
  <si>
    <t>Vodafone NZ Ltd 11 March 2021 to 10 April 2021</t>
  </si>
  <si>
    <t>Vodafone NZ Ltd 11 April 2021 to 10 May 2021</t>
  </si>
  <si>
    <t>Vodafone NZ Ltd 11 May 2021 to 10 June 2021</t>
  </si>
  <si>
    <t>Christchurch</t>
  </si>
  <si>
    <t>Parking</t>
  </si>
  <si>
    <t>Taxi</t>
  </si>
  <si>
    <t>Air Ticket</t>
  </si>
  <si>
    <t>New Plymouth</t>
  </si>
  <si>
    <t>Rental car</t>
  </si>
  <si>
    <t>Mileage Claim</t>
  </si>
  <si>
    <t>Hamilton</t>
  </si>
  <si>
    <t>Rotorua</t>
  </si>
  <si>
    <t>Vodafone NZ Ltd 11 Jan 2021 to 10 Feb 2021</t>
  </si>
  <si>
    <t>Vodafone NZ Ltd 11 Feb 2021 to 10 Mar 2021</t>
  </si>
  <si>
    <t>Taranaki street - Wellington airport</t>
  </si>
  <si>
    <t>Wellington airport - Waterloo Quary</t>
  </si>
  <si>
    <t>Waterloo Quay - Wellington Airport</t>
  </si>
  <si>
    <t>Various</t>
  </si>
  <si>
    <t>Fees</t>
  </si>
  <si>
    <t>Travel booking fees - 173 bookings</t>
  </si>
  <si>
    <t>Visiting offices and business meetings (Wellington Business)</t>
  </si>
  <si>
    <t>Visiting offices and business meetings (Staff regional Q&amp;A session)</t>
  </si>
  <si>
    <t>Visiting offices and business meetings (Wellington Business/ PSLT retreat)</t>
  </si>
  <si>
    <t>Air NZ carparking (Wellington Business)</t>
  </si>
  <si>
    <t>Air NZ carparking (Staff regional Q&amp;A session)</t>
  </si>
  <si>
    <t>Visiting offices and business meetings (National Maori Housing Conference)</t>
  </si>
  <si>
    <t>Air NZ carparking (National Maori Housing Conference)</t>
  </si>
  <si>
    <t>Visiting offices and business meetings (Wellington leaders forum)</t>
  </si>
  <si>
    <t>Air NZ carparking (Wellington leaders forum)</t>
  </si>
  <si>
    <t>Visiting offices and business meetings (leadership retreat, Wairarapa)</t>
  </si>
  <si>
    <t>Visiting offices and business meetings (Housing delivery workshop)</t>
  </si>
  <si>
    <t>Visiting offices and business meetings (Kaupapa hearing)</t>
  </si>
  <si>
    <t>Air NZ carparking (Kaupapa hearing)</t>
  </si>
  <si>
    <t>Air NZ carparking (Wellington business)</t>
  </si>
  <si>
    <t>Tiwaiwaka Lane Opening</t>
  </si>
  <si>
    <t>Ōtautahi Community Trust</t>
  </si>
  <si>
    <t>Urban Development Bill celebration with Minister Twyford</t>
  </si>
  <si>
    <t>Office of Minister Twyford</t>
  </si>
  <si>
    <t>Dinner event</t>
  </si>
  <si>
    <t>Bank of New Zealand</t>
  </si>
  <si>
    <t>End of term celebration</t>
  </si>
  <si>
    <t>Te Kāinga ora papakainga development</t>
  </si>
  <si>
    <t xml:space="preserve">Te Mahurehure Marae </t>
  </si>
  <si>
    <t>NZ Police Comissioners Powhiri</t>
  </si>
  <si>
    <t>Greg Groufsky accepted as acting CE</t>
  </si>
  <si>
    <t>NZ Police</t>
  </si>
  <si>
    <r>
      <t>Launch of Te Maihi o te Whare M</t>
    </r>
    <r>
      <rPr>
        <sz val="10"/>
        <color theme="1"/>
        <rFont val="Calibri"/>
        <family val="2"/>
      </rPr>
      <t>ā</t>
    </r>
    <r>
      <rPr>
        <sz val="10"/>
        <color theme="1"/>
        <rFont val="Arial"/>
        <family val="2"/>
      </rPr>
      <t>ori</t>
    </r>
  </si>
  <si>
    <t>Ministry of Housing and Urban Development</t>
  </si>
  <si>
    <t>Breakfast with Dr Ceri Evans and Richard McCaw</t>
  </si>
  <si>
    <t>Westpac events</t>
  </si>
  <si>
    <t>6-7 October 2020</t>
  </si>
  <si>
    <t>Climate Change and Business Conference - Panel invitation</t>
  </si>
  <si>
    <t>Te Kawa Mataaho</t>
  </si>
  <si>
    <t>Invite to the Prime Minister's update</t>
  </si>
  <si>
    <t>BECA / Business NZ</t>
  </si>
  <si>
    <t>2020-21 Tapu Tai Pasifika Public Sector Powhiri</t>
  </si>
  <si>
    <t>MBIE</t>
  </si>
  <si>
    <t>Stonewood Capital launch event</t>
  </si>
  <si>
    <t>Stonewood Group</t>
  </si>
  <si>
    <t>Opening of the Wellington office</t>
  </si>
  <si>
    <t>Greater Wellington</t>
  </si>
  <si>
    <t>End of year celebration</t>
  </si>
  <si>
    <t>Callaghan Innovation</t>
  </si>
  <si>
    <t>End of year get together</t>
  </si>
  <si>
    <t>Office of Hon Poto Williams</t>
  </si>
  <si>
    <t>Christmas celebration</t>
  </si>
  <si>
    <t>He Korowai Trust</t>
  </si>
  <si>
    <t>Momentum</t>
  </si>
  <si>
    <t>2020 Tapu Tai closing ceremony</t>
  </si>
  <si>
    <t>Brougham Street community housing development opening</t>
  </si>
  <si>
    <t>Back to business cocktail party</t>
  </si>
  <si>
    <t>Business NZ</t>
  </si>
  <si>
    <t>MinterEllisonRuddWatts</t>
  </si>
  <si>
    <t>BECA</t>
  </si>
  <si>
    <t>Launch event for Mental Health and Wellbeing Comission</t>
  </si>
  <si>
    <t>Mental Health and Wellbeing Comission</t>
  </si>
  <si>
    <t>3-4 March 2021</t>
  </si>
  <si>
    <t xml:space="preserve">Third annual mixed-use development and lifestyle precincts </t>
  </si>
  <si>
    <t>Client Like Crowd Network</t>
  </si>
  <si>
    <t>Infrastructure NZ Delegation reunion dinner</t>
  </si>
  <si>
    <t>Infrastructure NZ</t>
  </si>
  <si>
    <r>
      <t>Te P</t>
    </r>
    <r>
      <rPr>
        <sz val="10"/>
        <color theme="1"/>
        <rFont val="Calibri"/>
        <family val="2"/>
      </rPr>
      <t>ū</t>
    </r>
    <r>
      <rPr>
        <sz val="10"/>
        <color theme="1"/>
        <rFont val="Arial"/>
        <family val="2"/>
      </rPr>
      <t>tea Matua Board function</t>
    </r>
  </si>
  <si>
    <t>Reserve Bank of New Zealand</t>
  </si>
  <si>
    <t>Cross Agency Rainbow Network Conference CE Breakfast</t>
  </si>
  <si>
    <t>Annual clients function</t>
  </si>
  <si>
    <t>Icon</t>
  </si>
  <si>
    <t>Dr Rod Carr's address, Climate Action for Aotearoa</t>
  </si>
  <si>
    <t>IPANZ</t>
  </si>
  <si>
    <t>Iron Duke Partners</t>
  </si>
  <si>
    <t>Executive drinks and canapes</t>
  </si>
  <si>
    <r>
      <t>Opening of the Urban Papak</t>
    </r>
    <r>
      <rPr>
        <sz val="10"/>
        <color theme="1"/>
        <rFont val="Calibri"/>
        <family val="2"/>
      </rPr>
      <t>ā</t>
    </r>
    <r>
      <rPr>
        <sz val="10"/>
        <color theme="1"/>
        <rFont val="Arial"/>
        <family val="2"/>
      </rPr>
      <t>inga name T</t>
    </r>
    <r>
      <rPr>
        <sz val="10"/>
        <color theme="1"/>
        <rFont val="Calibri"/>
        <family val="2"/>
      </rPr>
      <t>ū</t>
    </r>
    <r>
      <rPr>
        <sz val="10"/>
        <color theme="1"/>
        <rFont val="Arial"/>
        <family val="2"/>
      </rPr>
      <t xml:space="preserve"> Ara Ake</t>
    </r>
  </si>
  <si>
    <r>
      <t>Te Tihi o Ruahine Wh</t>
    </r>
    <r>
      <rPr>
        <sz val="10"/>
        <color theme="1"/>
        <rFont val="Calibri"/>
        <family val="2"/>
      </rPr>
      <t>ā</t>
    </r>
    <r>
      <rPr>
        <sz val="10"/>
        <color theme="1"/>
        <rFont val="Arial"/>
        <family val="2"/>
      </rPr>
      <t>nau Ora Alliance</t>
    </r>
  </si>
  <si>
    <t>ANZ</t>
  </si>
  <si>
    <t>Rowan Macrae attended on Andrew's behalf)</t>
  </si>
  <si>
    <t>FSTGov</t>
  </si>
  <si>
    <t>2021 NZ CFO Summit and Gala dinner</t>
  </si>
  <si>
    <t>Conferenz</t>
  </si>
  <si>
    <t>Fulton Hogan</t>
  </si>
  <si>
    <t>Leadership event</t>
  </si>
  <si>
    <t>Inside Recruitment</t>
  </si>
  <si>
    <t>Tawera Group</t>
  </si>
  <si>
    <t>Phone and data costs</t>
  </si>
  <si>
    <t>Air NZ carparking (leadership retreat, Wairarapa)</t>
  </si>
  <si>
    <t>This event was postponed to 14 April and then declined a second time</t>
  </si>
  <si>
    <t>ClimateandBusiness.com</t>
  </si>
  <si>
    <t>Transport</t>
  </si>
  <si>
    <t>Blenheim</t>
  </si>
  <si>
    <t>Parking - DIA Carlaw Park Office</t>
  </si>
  <si>
    <t>Visiting offices and business meetings (Leaders forum)</t>
  </si>
  <si>
    <t>Visiting offices and business meetings (Christchurch meetings)</t>
  </si>
  <si>
    <t>Visiting offices and business meetings (Wellington and Christchurch meetings)</t>
  </si>
  <si>
    <t>Visiting offices and business meetings (Housing &amp; Wellbeing hui)</t>
  </si>
  <si>
    <t>Whangarei</t>
  </si>
  <si>
    <t xml:space="preserve">Visiting offices and business meetings (prebooked - Local Government NZ Conference) </t>
  </si>
  <si>
    <t>Lunch meeting with MSD</t>
  </si>
  <si>
    <t>Leadership Team Development Workshop - Coffees</t>
  </si>
  <si>
    <t>Breakfast meeting with Kāinga Ora staff member</t>
  </si>
  <si>
    <t>Breakfast meeting with Kāinga Ora staff members</t>
  </si>
  <si>
    <t>Executive Team Dinner catch up</t>
  </si>
  <si>
    <t>Meeting with Tauranga City Council</t>
  </si>
  <si>
    <t>Goldman Sachs lunch meeting</t>
  </si>
  <si>
    <t>Meeting in Wairau Valley</t>
  </si>
  <si>
    <t xml:space="preserve">Hotel </t>
  </si>
  <si>
    <t>Rental car - petrol</t>
  </si>
  <si>
    <t>Visiting offices and business meetings (Christchurch Business)</t>
  </si>
  <si>
    <t>Air NZ carparking (Christchurch Business)</t>
  </si>
  <si>
    <t>Air NZ carparking (Staff regional Q&amp;A session-Dunedin)</t>
  </si>
  <si>
    <t>Rental car-pick up New Plymouth, drop off Gisborne</t>
  </si>
  <si>
    <t>New Plymouth, Gisborne</t>
  </si>
  <si>
    <t>23-25 September 2020</t>
  </si>
  <si>
    <t>Visiting offices and business meetings (Social Services &amp; Community Select Committee and Wellington Business)</t>
  </si>
  <si>
    <t>Taupō</t>
  </si>
  <si>
    <t>Air NZ carparking (Staff regional Q&amp;A session -Dunedin)</t>
  </si>
  <si>
    <t>Gisborne</t>
  </si>
  <si>
    <t>Visiting offices and business meetings (Leaders forum-Christchurch)</t>
  </si>
  <si>
    <t>Auckland, Christchurch, Wellington</t>
  </si>
  <si>
    <t>Visiting offices and business meetings (Puriri Park Select Committee and Wellington Business)</t>
  </si>
  <si>
    <t>Air NZ carparking (Puriri Park Select Committee + Wellington Business)</t>
  </si>
  <si>
    <t>Visiting offices and business meetings (Wellington meetings)</t>
  </si>
  <si>
    <t>Visiting offices and business meetings (Wellington  meetings)</t>
  </si>
  <si>
    <t>Auckland, Wellington, Rotorua, Auckland</t>
  </si>
  <si>
    <t>Visiting offices and business meetings (Auckland - Whangarei return)</t>
  </si>
  <si>
    <t>Auckland, Whangarei</t>
  </si>
  <si>
    <t>Visiting offices and business meetings (Wellington and Christchurch Business)</t>
  </si>
  <si>
    <t>Build to Rent meeting in Takapuna</t>
  </si>
  <si>
    <t>Catch up meeting with ex Kāinga Ora staff member</t>
  </si>
  <si>
    <t>Invitation to talk about the future and change</t>
  </si>
  <si>
    <t>Public Service Day Awards Ceremony</t>
  </si>
  <si>
    <t>Reg Stillwell Place opening</t>
  </si>
  <si>
    <t>Rydges Wellington Captain Cook Stakes (Trentham Racecourse)</t>
  </si>
  <si>
    <t>Rydges Wellington</t>
  </si>
  <si>
    <t>Launch of Housing First and Hokai Rangi</t>
  </si>
  <si>
    <t>Invitation to How to capture the next wave of opportunity</t>
  </si>
  <si>
    <t>Future focus for litigation</t>
  </si>
  <si>
    <t>Prada Cup day</t>
  </si>
  <si>
    <t>Networking event function</t>
  </si>
  <si>
    <t>KangaNews NZ Capital Markets forum</t>
  </si>
  <si>
    <t>Drinks with ANZ Board</t>
  </si>
  <si>
    <t>Fulton Hogan Board and client cocktail function</t>
  </si>
  <si>
    <t>Roundtable lunch</t>
  </si>
  <si>
    <t>Carparking (Piritahi Leaders Day)</t>
  </si>
  <si>
    <t>ReBuilding National Gala Dinner 2020</t>
  </si>
  <si>
    <t>Board Chair</t>
  </si>
  <si>
    <t xml:space="preserve">Tawhiri Toa Tangi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</si>
</sst>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
      <sz val="10"/>
      <color theme="1"/>
      <name val="Calibri"/>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0" borderId="0" xfId="0" applyFill="1" applyAlignment="1" applyProtection="1">
      <alignment wrapText="1"/>
      <protection locked="0"/>
    </xf>
    <xf numFmtId="0" fontId="37" fillId="0" borderId="0" xfId="0" applyFont="1" applyFill="1" applyProtection="1">
      <protection locked="0"/>
    </xf>
    <xf numFmtId="0" fontId="37" fillId="0" borderId="0" xfId="0" applyFont="1" applyAlignment="1" applyProtection="1">
      <alignment wrapText="1"/>
      <protection locked="0"/>
    </xf>
    <xf numFmtId="167" fontId="15" fillId="11" borderId="3" xfId="0" applyNumberFormat="1" applyFont="1" applyFill="1" applyBorder="1" applyAlignment="1" applyProtection="1">
      <alignment horizontal="right" vertical="center"/>
      <protection locked="0"/>
    </xf>
    <xf numFmtId="0" fontId="0" fillId="0" borderId="0" xfId="0" applyFont="1" applyFill="1" applyProtection="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FF00"/>
      <color rgb="FFFF9900"/>
      <color rgb="FFCCFF66"/>
      <color rgb="FF99FF99"/>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abSelected="1" zoomScaleNormal="100" workbookViewId="0">
      <selection activeCell="A2" sqref="A2"/>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G9" sqref="G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7" t="s">
        <v>51</v>
      </c>
      <c r="B1" s="177"/>
      <c r="C1" s="177"/>
      <c r="D1" s="177"/>
      <c r="E1" s="177"/>
      <c r="F1" s="177"/>
      <c r="G1" s="46"/>
      <c r="H1" s="46"/>
      <c r="I1" s="46"/>
      <c r="J1" s="46"/>
      <c r="K1" s="46"/>
    </row>
    <row r="2" spans="1:11" ht="21" customHeight="1" x14ac:dyDescent="0.2">
      <c r="A2" s="4" t="s">
        <v>52</v>
      </c>
      <c r="B2" s="178" t="s">
        <v>169</v>
      </c>
      <c r="C2" s="178"/>
      <c r="D2" s="178"/>
      <c r="E2" s="178"/>
      <c r="F2" s="178"/>
      <c r="G2" s="46"/>
      <c r="H2" s="46"/>
      <c r="I2" s="46"/>
      <c r="J2" s="46"/>
      <c r="K2" s="46"/>
    </row>
    <row r="3" spans="1:11" ht="21" customHeight="1" x14ac:dyDescent="0.2">
      <c r="A3" s="4" t="s">
        <v>53</v>
      </c>
      <c r="B3" s="178" t="s">
        <v>170</v>
      </c>
      <c r="C3" s="178"/>
      <c r="D3" s="178"/>
      <c r="E3" s="178"/>
      <c r="F3" s="178"/>
      <c r="G3" s="46"/>
      <c r="H3" s="46"/>
      <c r="I3" s="46"/>
      <c r="J3" s="46"/>
      <c r="K3" s="46"/>
    </row>
    <row r="4" spans="1:11" ht="21" customHeight="1" x14ac:dyDescent="0.2">
      <c r="A4" s="4" t="s">
        <v>54</v>
      </c>
      <c r="B4" s="179">
        <v>44013</v>
      </c>
      <c r="C4" s="179"/>
      <c r="D4" s="179"/>
      <c r="E4" s="179"/>
      <c r="F4" s="179"/>
      <c r="G4" s="46"/>
      <c r="H4" s="46"/>
      <c r="I4" s="46"/>
      <c r="J4" s="46"/>
      <c r="K4" s="46"/>
    </row>
    <row r="5" spans="1:11" ht="21" customHeight="1" x14ac:dyDescent="0.2">
      <c r="A5" s="4" t="s">
        <v>55</v>
      </c>
      <c r="B5" s="179">
        <v>44377</v>
      </c>
      <c r="C5" s="179"/>
      <c r="D5" s="179"/>
      <c r="E5" s="179"/>
      <c r="F5" s="179"/>
      <c r="G5" s="46"/>
      <c r="H5" s="46"/>
      <c r="I5" s="46"/>
      <c r="J5" s="46"/>
      <c r="K5" s="46"/>
    </row>
    <row r="6" spans="1:11" ht="21" customHeight="1" x14ac:dyDescent="0.2">
      <c r="A6" s="4" t="s">
        <v>56</v>
      </c>
      <c r="B6" s="176" t="str">
        <f>IF(AND(Travel!B7&lt;&gt;A30,Hospitality!B7&lt;&gt;A30,'All other expenses'!B7&lt;&gt;A30,'Gifts and benefits'!B7&lt;&gt;A30),A31,IF(AND(Travel!B7=A30,Hospitality!B7=A30,'All other expenses'!B7=A30,'Gifts and benefits'!B7=A30),A33,A32))</f>
        <v>Data and totals checked on all sheets</v>
      </c>
      <c r="C6" s="176"/>
      <c r="D6" s="176"/>
      <c r="E6" s="176"/>
      <c r="F6" s="176"/>
      <c r="G6" s="34"/>
      <c r="H6" s="46"/>
      <c r="I6" s="46"/>
      <c r="J6" s="46"/>
      <c r="K6" s="46"/>
    </row>
    <row r="7" spans="1:11" ht="21" customHeight="1" x14ac:dyDescent="0.2">
      <c r="A7" s="4" t="s">
        <v>57</v>
      </c>
      <c r="B7" s="175" t="s">
        <v>89</v>
      </c>
      <c r="C7" s="175"/>
      <c r="D7" s="175"/>
      <c r="E7" s="175"/>
      <c r="F7" s="175"/>
      <c r="G7" s="34"/>
      <c r="H7" s="46"/>
      <c r="I7" s="46"/>
      <c r="J7" s="46"/>
      <c r="K7" s="46"/>
    </row>
    <row r="8" spans="1:11" ht="21" customHeight="1" x14ac:dyDescent="0.2">
      <c r="A8" s="4" t="s">
        <v>59</v>
      </c>
      <c r="B8" s="175" t="s">
        <v>342</v>
      </c>
      <c r="C8" s="175"/>
      <c r="D8" s="175"/>
      <c r="E8" s="175"/>
      <c r="F8" s="175"/>
      <c r="G8" s="34"/>
      <c r="H8" s="46"/>
      <c r="I8" s="46"/>
      <c r="J8" s="46"/>
      <c r="K8" s="46"/>
    </row>
    <row r="9" spans="1:11" ht="66.75" customHeight="1" x14ac:dyDescent="0.2">
      <c r="A9" s="174" t="s">
        <v>60</v>
      </c>
      <c r="B9" s="174"/>
      <c r="C9" s="174"/>
      <c r="D9" s="174"/>
      <c r="E9" s="174"/>
      <c r="F9" s="174"/>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41494.634347826068</v>
      </c>
      <c r="C11" s="102" t="str">
        <f>IF(Travel!B6="",A34,Travel!B6)</f>
        <v>Figures exclude GST</v>
      </c>
      <c r="D11" s="8"/>
      <c r="E11" s="10" t="s">
        <v>66</v>
      </c>
      <c r="F11" s="56">
        <f>'Gifts and benefits'!C61</f>
        <v>46</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benefits'!C62</f>
        <v>3</v>
      </c>
      <c r="G12" s="47"/>
      <c r="H12" s="47"/>
      <c r="I12" s="47"/>
      <c r="J12" s="47"/>
      <c r="K12" s="47"/>
    </row>
    <row r="13" spans="1:11" ht="27.75" customHeight="1" x14ac:dyDescent="0.2">
      <c r="A13" s="10" t="s">
        <v>68</v>
      </c>
      <c r="B13" s="94">
        <f>'All other expenses'!B34</f>
        <v>2191.1008695652172</v>
      </c>
      <c r="C13" s="102" t="str">
        <f>IF('All other expenses'!B6="",A34,'All other expenses'!B6)</f>
        <v>Figures exclude GST</v>
      </c>
      <c r="D13" s="8"/>
      <c r="E13" s="10" t="s">
        <v>69</v>
      </c>
      <c r="F13" s="56">
        <f>'Gifts and benefits'!C63</f>
        <v>43</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Travel!B303</f>
        <v>41366.843043478242</v>
      </c>
      <c r="C16" s="104" t="str">
        <f>C11</f>
        <v>Figures exclude GST</v>
      </c>
      <c r="D16" s="59"/>
      <c r="E16" s="8"/>
      <c r="F16" s="60"/>
      <c r="G16" s="46"/>
      <c r="H16" s="46"/>
      <c r="I16" s="46"/>
      <c r="J16" s="46"/>
      <c r="K16" s="46"/>
    </row>
    <row r="17" spans="1:11" ht="27.75" customHeight="1" x14ac:dyDescent="0.2">
      <c r="A17" s="11" t="s">
        <v>72</v>
      </c>
      <c r="B17" s="96">
        <f>Travel!B317</f>
        <v>127.7913043478261</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COUNT(Travel!B26:B302)</f>
        <v>270</v>
      </c>
      <c r="C56" s="111"/>
      <c r="D56" s="111">
        <f>COUNTIF(Travel!D26:D302,"*")</f>
        <v>270</v>
      </c>
      <c r="E56" s="112"/>
      <c r="F56" s="112" t="b">
        <f>MIN(B56,D56)=MAX(B56,D56)</f>
        <v>1</v>
      </c>
    </row>
    <row r="57" spans="1:11" hidden="1" x14ac:dyDescent="0.2">
      <c r="A57" s="122"/>
      <c r="B57" s="111">
        <f>COUNT(Travel!B307:B316)</f>
        <v>5</v>
      </c>
      <c r="C57" s="111"/>
      <c r="D57" s="111">
        <f>COUNTIF(Travel!D307:D316,"*")</f>
        <v>5</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expenses'!B11:B33)</f>
        <v>15</v>
      </c>
      <c r="C59" s="112"/>
      <c r="D59" s="112">
        <f>COUNTIF('All other expenses'!D11:D33,"*")</f>
        <v>15</v>
      </c>
      <c r="E59" s="112"/>
      <c r="F59" s="112" t="b">
        <f>MIN(B59,D59)=MAX(B59,D59)</f>
        <v>1</v>
      </c>
    </row>
    <row r="60" spans="1:11" hidden="1" x14ac:dyDescent="0.2">
      <c r="A60" s="123" t="s">
        <v>108</v>
      </c>
      <c r="B60" s="113">
        <f>COUNTIF('Gifts and benefits'!B11:B60,"*")</f>
        <v>46</v>
      </c>
      <c r="C60" s="113">
        <f>COUNTIF('Gifts and benefits'!C11:C60,"*")</f>
        <v>46</v>
      </c>
      <c r="D60" s="113"/>
      <c r="E60" s="113">
        <f>COUNTA('Gifts and benefits'!E11:E60)</f>
        <v>46</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85"/>
  <sheetViews>
    <sheetView topLeftCell="A112" zoomScaleNormal="100" workbookViewId="0">
      <selection activeCell="C153" sqref="C15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7" t="s">
        <v>109</v>
      </c>
      <c r="B1" s="177"/>
      <c r="C1" s="177"/>
      <c r="D1" s="177"/>
      <c r="E1" s="177"/>
      <c r="F1" s="46"/>
    </row>
    <row r="2" spans="1:6" ht="21" customHeight="1" x14ac:dyDescent="0.2">
      <c r="A2" s="4" t="s">
        <v>52</v>
      </c>
      <c r="B2" s="180" t="str">
        <f>'Summary and sign-off'!B2:F2</f>
        <v>Kāinga Ora - Homes and Communities</v>
      </c>
      <c r="C2" s="180"/>
      <c r="D2" s="180"/>
      <c r="E2" s="180"/>
      <c r="F2" s="46"/>
    </row>
    <row r="3" spans="1:6" ht="21" customHeight="1" x14ac:dyDescent="0.2">
      <c r="A3" s="4" t="s">
        <v>110</v>
      </c>
      <c r="B3" s="180" t="str">
        <f>'Summary and sign-off'!B3:F3</f>
        <v>Andrew McKenzie</v>
      </c>
      <c r="C3" s="180"/>
      <c r="D3" s="180"/>
      <c r="E3" s="180"/>
      <c r="F3" s="46"/>
    </row>
    <row r="4" spans="1:6" ht="21" customHeight="1" x14ac:dyDescent="0.2">
      <c r="A4" s="4" t="s">
        <v>111</v>
      </c>
      <c r="B4" s="180">
        <f>'Summary and sign-off'!B4:F4</f>
        <v>44013</v>
      </c>
      <c r="C4" s="180"/>
      <c r="D4" s="180"/>
      <c r="E4" s="180"/>
      <c r="F4" s="46"/>
    </row>
    <row r="5" spans="1:6" ht="21" customHeight="1" x14ac:dyDescent="0.2">
      <c r="A5" s="4" t="s">
        <v>112</v>
      </c>
      <c r="B5" s="180">
        <f>'Summary and sign-off'!B5:F5</f>
        <v>44377</v>
      </c>
      <c r="C5" s="180"/>
      <c r="D5" s="180"/>
      <c r="E5" s="180"/>
      <c r="F5" s="46"/>
    </row>
    <row r="6" spans="1:6" ht="21" customHeight="1" x14ac:dyDescent="0.2">
      <c r="A6" s="4" t="s">
        <v>113</v>
      </c>
      <c r="B6" s="175" t="s">
        <v>81</v>
      </c>
      <c r="C6" s="175"/>
      <c r="D6" s="175"/>
      <c r="E6" s="175"/>
      <c r="F6" s="46"/>
    </row>
    <row r="7" spans="1:6" ht="21" customHeight="1" x14ac:dyDescent="0.2">
      <c r="A7" s="4" t="s">
        <v>56</v>
      </c>
      <c r="B7" s="175" t="s">
        <v>83</v>
      </c>
      <c r="C7" s="175"/>
      <c r="D7" s="175"/>
      <c r="E7" s="175"/>
      <c r="F7" s="46"/>
    </row>
    <row r="8" spans="1:6" ht="36" customHeight="1" x14ac:dyDescent="0.2">
      <c r="A8" s="183" t="s">
        <v>114</v>
      </c>
      <c r="B8" s="184"/>
      <c r="C8" s="184"/>
      <c r="D8" s="184"/>
      <c r="E8" s="184"/>
      <c r="F8" s="22"/>
    </row>
    <row r="9" spans="1:6" ht="36" customHeight="1" x14ac:dyDescent="0.2">
      <c r="A9" s="185" t="s">
        <v>115</v>
      </c>
      <c r="B9" s="186"/>
      <c r="C9" s="186"/>
      <c r="D9" s="186"/>
      <c r="E9" s="186"/>
      <c r="F9" s="22"/>
    </row>
    <row r="10" spans="1:6" ht="24.75" customHeight="1" x14ac:dyDescent="0.2">
      <c r="A10" s="182" t="s">
        <v>116</v>
      </c>
      <c r="B10" s="187"/>
      <c r="C10" s="182"/>
      <c r="D10" s="182"/>
      <c r="E10" s="182"/>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81" t="str">
        <f>IF('Summary and sign-off'!F55='Summary and sign-off'!F54,'Summary and sign-off'!A51,'Summary and sign-off'!A50)</f>
        <v>Check - each entry provides sufficient information</v>
      </c>
      <c r="E22" s="181"/>
      <c r="F22" s="46"/>
    </row>
    <row r="23" spans="1:6" ht="10.5" customHeight="1" x14ac:dyDescent="0.2">
      <c r="A23" s="27"/>
      <c r="B23" s="22"/>
      <c r="C23" s="27"/>
      <c r="D23" s="27"/>
      <c r="E23" s="27"/>
      <c r="F23" s="27"/>
    </row>
    <row r="24" spans="1:6" ht="24.75" customHeight="1" x14ac:dyDescent="0.2">
      <c r="A24" s="182" t="s">
        <v>123</v>
      </c>
      <c r="B24" s="182"/>
      <c r="C24" s="182"/>
      <c r="D24" s="182"/>
      <c r="E24" s="182"/>
      <c r="F24" s="47"/>
    </row>
    <row r="25" spans="1:6" ht="27" customHeight="1" x14ac:dyDescent="0.2">
      <c r="A25" s="35" t="s">
        <v>117</v>
      </c>
      <c r="B25" s="35" t="s">
        <v>62</v>
      </c>
      <c r="C25" s="35" t="s">
        <v>124</v>
      </c>
      <c r="D25" s="35" t="s">
        <v>120</v>
      </c>
      <c r="E25" s="35" t="s">
        <v>121</v>
      </c>
      <c r="F25" s="48"/>
    </row>
    <row r="26" spans="1:6" s="87" customFormat="1" x14ac:dyDescent="0.2">
      <c r="A26" s="133"/>
      <c r="B26" s="134"/>
      <c r="C26" s="135"/>
      <c r="D26" s="135"/>
      <c r="E26" s="136"/>
      <c r="F26" s="1"/>
    </row>
    <row r="27" spans="1:6" s="87" customFormat="1" x14ac:dyDescent="0.2">
      <c r="A27" s="157">
        <v>44014</v>
      </c>
      <c r="B27" s="158">
        <v>45.91</v>
      </c>
      <c r="C27" s="159" t="s">
        <v>304</v>
      </c>
      <c r="D27" s="159" t="s">
        <v>185</v>
      </c>
      <c r="E27" s="160" t="s">
        <v>183</v>
      </c>
      <c r="F27" s="169"/>
    </row>
    <row r="28" spans="1:6" s="87" customFormat="1" x14ac:dyDescent="0.2">
      <c r="A28" s="157">
        <v>44014</v>
      </c>
      <c r="B28" s="158">
        <v>41.65</v>
      </c>
      <c r="C28" s="159" t="s">
        <v>304</v>
      </c>
      <c r="D28" s="159" t="s">
        <v>185</v>
      </c>
      <c r="E28" s="160" t="s">
        <v>183</v>
      </c>
      <c r="F28" s="169"/>
    </row>
    <row r="29" spans="1:6" s="87" customFormat="1" x14ac:dyDescent="0.2">
      <c r="A29" s="157">
        <v>44015</v>
      </c>
      <c r="B29" s="158">
        <v>56.521739130434788</v>
      </c>
      <c r="C29" s="159" t="s">
        <v>305</v>
      </c>
      <c r="D29" s="159" t="s">
        <v>184</v>
      </c>
      <c r="E29" s="160" t="s">
        <v>174</v>
      </c>
      <c r="F29" s="169"/>
    </row>
    <row r="30" spans="1:6" s="87" customFormat="1" x14ac:dyDescent="0.2">
      <c r="A30" s="157">
        <v>44018</v>
      </c>
      <c r="B30" s="158">
        <v>33.130000000000003</v>
      </c>
      <c r="C30" s="159" t="s">
        <v>200</v>
      </c>
      <c r="D30" s="159" t="s">
        <v>185</v>
      </c>
      <c r="E30" s="160" t="s">
        <v>179</v>
      </c>
      <c r="F30" s="169"/>
    </row>
    <row r="31" spans="1:6" s="87" customFormat="1" x14ac:dyDescent="0.2">
      <c r="A31" s="157">
        <v>44018</v>
      </c>
      <c r="B31" s="158">
        <v>13.48</v>
      </c>
      <c r="C31" s="159" t="s">
        <v>200</v>
      </c>
      <c r="D31" s="159" t="s">
        <v>185</v>
      </c>
      <c r="E31" s="160" t="s">
        <v>179</v>
      </c>
      <c r="F31" s="169"/>
    </row>
    <row r="32" spans="1:6" s="87" customFormat="1" x14ac:dyDescent="0.2">
      <c r="A32" s="157">
        <v>44018</v>
      </c>
      <c r="B32" s="158">
        <v>29.22</v>
      </c>
      <c r="C32" s="159" t="s">
        <v>200</v>
      </c>
      <c r="D32" s="159" t="s">
        <v>185</v>
      </c>
      <c r="E32" s="160" t="s">
        <v>179</v>
      </c>
      <c r="F32" s="169"/>
    </row>
    <row r="33" spans="1:6" s="87" customFormat="1" x14ac:dyDescent="0.2">
      <c r="A33" s="157">
        <v>44018</v>
      </c>
      <c r="B33" s="158">
        <v>206.63</v>
      </c>
      <c r="C33" s="159" t="s">
        <v>200</v>
      </c>
      <c r="D33" s="159" t="s">
        <v>302</v>
      </c>
      <c r="E33" s="160" t="s">
        <v>179</v>
      </c>
      <c r="F33" s="1"/>
    </row>
    <row r="34" spans="1:6" s="87" customFormat="1" x14ac:dyDescent="0.2">
      <c r="A34" s="157">
        <v>44019</v>
      </c>
      <c r="B34" s="158">
        <v>11.29</v>
      </c>
      <c r="C34" s="159" t="s">
        <v>200</v>
      </c>
      <c r="D34" s="159" t="s">
        <v>185</v>
      </c>
      <c r="E34" s="160" t="s">
        <v>179</v>
      </c>
      <c r="F34" s="169"/>
    </row>
    <row r="35" spans="1:6" s="87" customFormat="1" x14ac:dyDescent="0.2">
      <c r="A35" s="157">
        <v>44020</v>
      </c>
      <c r="B35" s="158">
        <v>107.82608695652175</v>
      </c>
      <c r="C35" s="159" t="s">
        <v>213</v>
      </c>
      <c r="D35" s="159" t="s">
        <v>184</v>
      </c>
      <c r="E35" s="160" t="s">
        <v>174</v>
      </c>
      <c r="F35" s="169"/>
    </row>
    <row r="36" spans="1:6" s="87" customFormat="1" x14ac:dyDescent="0.2">
      <c r="A36" s="157">
        <v>44026</v>
      </c>
      <c r="B36" s="158">
        <v>79.565217391304358</v>
      </c>
      <c r="C36" s="159" t="s">
        <v>201</v>
      </c>
      <c r="D36" s="162" t="s">
        <v>171</v>
      </c>
      <c r="E36" s="163" t="s">
        <v>172</v>
      </c>
      <c r="F36" s="169"/>
    </row>
    <row r="37" spans="1:6" s="87" customFormat="1" x14ac:dyDescent="0.2">
      <c r="A37" s="157">
        <v>44026</v>
      </c>
      <c r="B37" s="158">
        <v>95.91</v>
      </c>
      <c r="C37" s="159" t="s">
        <v>201</v>
      </c>
      <c r="D37" s="159" t="s">
        <v>185</v>
      </c>
      <c r="E37" s="160" t="s">
        <v>172</v>
      </c>
      <c r="F37" s="169"/>
    </row>
    <row r="38" spans="1:6" s="87" customFormat="1" x14ac:dyDescent="0.2">
      <c r="A38" s="157">
        <v>44026</v>
      </c>
      <c r="B38" s="158">
        <v>411.48</v>
      </c>
      <c r="C38" s="159" t="s">
        <v>201</v>
      </c>
      <c r="D38" s="159" t="s">
        <v>186</v>
      </c>
      <c r="E38" s="160" t="s">
        <v>172</v>
      </c>
      <c r="F38" s="1"/>
    </row>
    <row r="39" spans="1:6" s="87" customFormat="1" x14ac:dyDescent="0.2">
      <c r="A39" s="157">
        <v>44026</v>
      </c>
      <c r="B39" s="158">
        <v>165.76</v>
      </c>
      <c r="C39" s="159" t="s">
        <v>201</v>
      </c>
      <c r="D39" s="159" t="s">
        <v>302</v>
      </c>
      <c r="E39" s="160" t="s">
        <v>172</v>
      </c>
      <c r="F39" s="1"/>
    </row>
    <row r="40" spans="1:6" s="87" customFormat="1" x14ac:dyDescent="0.2">
      <c r="A40" s="157">
        <v>44027</v>
      </c>
      <c r="B40" s="158">
        <v>98.87</v>
      </c>
      <c r="C40" s="159" t="s">
        <v>201</v>
      </c>
      <c r="D40" s="159" t="s">
        <v>185</v>
      </c>
      <c r="E40" s="160" t="s">
        <v>172</v>
      </c>
      <c r="F40" s="169"/>
    </row>
    <row r="41" spans="1:6" s="87" customFormat="1" x14ac:dyDescent="0.2">
      <c r="A41" s="157">
        <v>44028</v>
      </c>
      <c r="B41" s="158">
        <v>308.17</v>
      </c>
      <c r="C41" s="159" t="s">
        <v>201</v>
      </c>
      <c r="D41" s="159" t="s">
        <v>186</v>
      </c>
      <c r="E41" s="160" t="s">
        <v>187</v>
      </c>
      <c r="F41" s="1"/>
    </row>
    <row r="42" spans="1:6" s="87" customFormat="1" x14ac:dyDescent="0.2">
      <c r="A42" s="157">
        <v>44028</v>
      </c>
      <c r="B42" s="158">
        <v>6.96</v>
      </c>
      <c r="C42" s="159" t="s">
        <v>201</v>
      </c>
      <c r="D42" s="159" t="s">
        <v>171</v>
      </c>
      <c r="E42" s="160" t="s">
        <v>187</v>
      </c>
      <c r="F42" s="1"/>
    </row>
    <row r="43" spans="1:6" s="87" customFormat="1" x14ac:dyDescent="0.2">
      <c r="A43" s="157">
        <v>44028</v>
      </c>
      <c r="B43" s="158">
        <v>54.35</v>
      </c>
      <c r="C43" s="159" t="s">
        <v>201</v>
      </c>
      <c r="D43" s="159" t="s">
        <v>171</v>
      </c>
      <c r="E43" s="160" t="s">
        <v>187</v>
      </c>
      <c r="F43" s="1"/>
    </row>
    <row r="44" spans="1:6" s="87" customFormat="1" x14ac:dyDescent="0.2">
      <c r="A44" s="157">
        <v>44028</v>
      </c>
      <c r="B44" s="158">
        <v>135.85</v>
      </c>
      <c r="C44" s="159" t="s">
        <v>201</v>
      </c>
      <c r="D44" s="159" t="s">
        <v>302</v>
      </c>
      <c r="E44" s="160" t="s">
        <v>187</v>
      </c>
      <c r="F44" s="1"/>
    </row>
    <row r="45" spans="1:6" s="87" customFormat="1" ht="25.5" x14ac:dyDescent="0.2">
      <c r="A45" s="157">
        <v>44028</v>
      </c>
      <c r="B45" s="158">
        <v>295.95999999999998</v>
      </c>
      <c r="C45" s="159" t="s">
        <v>201</v>
      </c>
      <c r="D45" s="159" t="s">
        <v>307</v>
      </c>
      <c r="E45" s="160" t="s">
        <v>308</v>
      </c>
      <c r="F45" s="1"/>
    </row>
    <row r="46" spans="1:6" s="87" customFormat="1" x14ac:dyDescent="0.2">
      <c r="A46" s="157">
        <v>44028</v>
      </c>
      <c r="B46" s="158">
        <v>56.521739130434788</v>
      </c>
      <c r="C46" s="159" t="s">
        <v>306</v>
      </c>
      <c r="D46" s="159" t="s">
        <v>184</v>
      </c>
      <c r="E46" s="160" t="s">
        <v>174</v>
      </c>
      <c r="F46" s="1"/>
    </row>
    <row r="47" spans="1:6" s="87" customFormat="1" x14ac:dyDescent="0.2">
      <c r="A47" s="157">
        <v>44028</v>
      </c>
      <c r="B47" s="158">
        <v>56.330434782608698</v>
      </c>
      <c r="C47" s="159" t="s">
        <v>201</v>
      </c>
      <c r="D47" s="159" t="s">
        <v>303</v>
      </c>
      <c r="E47" s="160" t="s">
        <v>173</v>
      </c>
      <c r="F47" s="1"/>
    </row>
    <row r="48" spans="1:6" s="87" customFormat="1" x14ac:dyDescent="0.2">
      <c r="A48" s="157">
        <v>44030</v>
      </c>
      <c r="B48" s="158">
        <v>107.82608695652175</v>
      </c>
      <c r="C48" s="159" t="s">
        <v>204</v>
      </c>
      <c r="D48" s="159" t="s">
        <v>184</v>
      </c>
      <c r="E48" s="160" t="s">
        <v>174</v>
      </c>
      <c r="F48" s="1"/>
    </row>
    <row r="49" spans="1:6" s="87" customFormat="1" x14ac:dyDescent="0.2">
      <c r="A49" s="157">
        <v>44032</v>
      </c>
      <c r="B49" s="158">
        <v>41.91</v>
      </c>
      <c r="C49" s="159" t="s">
        <v>200</v>
      </c>
      <c r="D49" s="159" t="s">
        <v>185</v>
      </c>
      <c r="E49" s="160" t="s">
        <v>179</v>
      </c>
      <c r="F49" s="169"/>
    </row>
    <row r="50" spans="1:6" s="87" customFormat="1" x14ac:dyDescent="0.2">
      <c r="A50" s="157">
        <v>44032</v>
      </c>
      <c r="B50" s="158">
        <v>29.57</v>
      </c>
      <c r="C50" s="159" t="s">
        <v>200</v>
      </c>
      <c r="D50" s="159" t="s">
        <v>185</v>
      </c>
      <c r="E50" s="160" t="s">
        <v>179</v>
      </c>
      <c r="F50" s="169"/>
    </row>
    <row r="51" spans="1:6" s="87" customFormat="1" x14ac:dyDescent="0.2">
      <c r="A51" s="157">
        <v>44032</v>
      </c>
      <c r="B51" s="158">
        <v>402.86</v>
      </c>
      <c r="C51" s="159" t="s">
        <v>200</v>
      </c>
      <c r="D51" s="159" t="s">
        <v>186</v>
      </c>
      <c r="E51" s="160" t="s">
        <v>179</v>
      </c>
      <c r="F51" s="1"/>
    </row>
    <row r="52" spans="1:6" s="87" customFormat="1" x14ac:dyDescent="0.2">
      <c r="A52" s="157">
        <v>44032</v>
      </c>
      <c r="B52" s="158">
        <v>77.48</v>
      </c>
      <c r="C52" s="159" t="s">
        <v>200</v>
      </c>
      <c r="D52" s="159" t="s">
        <v>186</v>
      </c>
      <c r="E52" s="160" t="s">
        <v>179</v>
      </c>
      <c r="F52" s="1"/>
    </row>
    <row r="53" spans="1:6" s="87" customFormat="1" x14ac:dyDescent="0.2">
      <c r="A53" s="157">
        <v>44033</v>
      </c>
      <c r="B53" s="158">
        <v>56.521739130434788</v>
      </c>
      <c r="C53" s="159" t="s">
        <v>213</v>
      </c>
      <c r="D53" s="159" t="s">
        <v>184</v>
      </c>
      <c r="E53" s="160" t="s">
        <v>174</v>
      </c>
      <c r="F53" s="1"/>
    </row>
    <row r="54" spans="1:6" s="87" customFormat="1" x14ac:dyDescent="0.2">
      <c r="A54" s="157">
        <v>44035</v>
      </c>
      <c r="B54" s="158">
        <v>41.04</v>
      </c>
      <c r="C54" s="159" t="s">
        <v>200</v>
      </c>
      <c r="D54" s="159" t="s">
        <v>185</v>
      </c>
      <c r="E54" s="160" t="s">
        <v>179</v>
      </c>
      <c r="F54" s="169"/>
    </row>
    <row r="55" spans="1:6" s="87" customFormat="1" x14ac:dyDescent="0.2">
      <c r="A55" s="157">
        <v>44035</v>
      </c>
      <c r="B55" s="158">
        <v>14.09</v>
      </c>
      <c r="C55" s="159" t="s">
        <v>200</v>
      </c>
      <c r="D55" s="159" t="s">
        <v>185</v>
      </c>
      <c r="E55" s="160" t="s">
        <v>179</v>
      </c>
      <c r="F55" s="169"/>
    </row>
    <row r="56" spans="1:6" s="87" customFormat="1" x14ac:dyDescent="0.2">
      <c r="A56" s="157">
        <v>44035</v>
      </c>
      <c r="B56" s="158">
        <v>42.43</v>
      </c>
      <c r="C56" s="159" t="s">
        <v>200</v>
      </c>
      <c r="D56" s="159" t="s">
        <v>185</v>
      </c>
      <c r="E56" s="160" t="s">
        <v>179</v>
      </c>
      <c r="F56" s="169"/>
    </row>
    <row r="57" spans="1:6" s="87" customFormat="1" x14ac:dyDescent="0.2">
      <c r="A57" s="157">
        <v>44035</v>
      </c>
      <c r="B57" s="158">
        <v>402.86</v>
      </c>
      <c r="C57" s="159" t="s">
        <v>200</v>
      </c>
      <c r="D57" s="159" t="s">
        <v>186</v>
      </c>
      <c r="E57" s="160" t="s">
        <v>179</v>
      </c>
      <c r="F57" s="169"/>
    </row>
    <row r="58" spans="1:6" s="87" customFormat="1" x14ac:dyDescent="0.2">
      <c r="A58" s="157">
        <v>44036</v>
      </c>
      <c r="B58" s="158">
        <v>56.521739130434788</v>
      </c>
      <c r="C58" s="159" t="s">
        <v>213</v>
      </c>
      <c r="D58" s="159" t="s">
        <v>184</v>
      </c>
      <c r="E58" s="160" t="s">
        <v>174</v>
      </c>
      <c r="F58" s="1"/>
    </row>
    <row r="59" spans="1:6" s="87" customFormat="1" x14ac:dyDescent="0.2">
      <c r="A59" s="157">
        <v>44039</v>
      </c>
      <c r="B59" s="158">
        <v>41.91</v>
      </c>
      <c r="C59" s="159" t="s">
        <v>200</v>
      </c>
      <c r="D59" s="159" t="s">
        <v>185</v>
      </c>
      <c r="E59" s="160" t="s">
        <v>179</v>
      </c>
      <c r="F59" s="169"/>
    </row>
    <row r="60" spans="1:6" s="87" customFormat="1" x14ac:dyDescent="0.2">
      <c r="A60" s="157">
        <v>44039</v>
      </c>
      <c r="B60" s="158">
        <v>37.299999999999997</v>
      </c>
      <c r="C60" s="159" t="s">
        <v>200</v>
      </c>
      <c r="D60" s="159" t="s">
        <v>185</v>
      </c>
      <c r="E60" s="160" t="s">
        <v>179</v>
      </c>
      <c r="F60" s="169"/>
    </row>
    <row r="61" spans="1:6" s="87" customFormat="1" x14ac:dyDescent="0.2">
      <c r="A61" s="157">
        <v>44039</v>
      </c>
      <c r="B61" s="158">
        <v>402.86</v>
      </c>
      <c r="C61" s="159" t="s">
        <v>200</v>
      </c>
      <c r="D61" s="159" t="s">
        <v>186</v>
      </c>
      <c r="E61" s="160" t="s">
        <v>179</v>
      </c>
      <c r="F61" s="1"/>
    </row>
    <row r="62" spans="1:6" s="87" customFormat="1" x14ac:dyDescent="0.2">
      <c r="A62" s="157">
        <v>44040</v>
      </c>
      <c r="B62" s="158">
        <v>23.130434782608699</v>
      </c>
      <c r="C62" s="159" t="s">
        <v>213</v>
      </c>
      <c r="D62" s="159" t="s">
        <v>184</v>
      </c>
      <c r="E62" s="160" t="s">
        <v>174</v>
      </c>
      <c r="F62" s="1"/>
    </row>
    <row r="63" spans="1:6" s="87" customFormat="1" x14ac:dyDescent="0.2">
      <c r="A63" s="157">
        <v>44042</v>
      </c>
      <c r="B63" s="158">
        <v>23.130434782608699</v>
      </c>
      <c r="C63" s="162" t="s">
        <v>340</v>
      </c>
      <c r="D63" s="162" t="s">
        <v>184</v>
      </c>
      <c r="E63" s="163" t="s">
        <v>174</v>
      </c>
      <c r="F63" s="1"/>
    </row>
    <row r="64" spans="1:6" s="87" customFormat="1" x14ac:dyDescent="0.2">
      <c r="A64" s="157">
        <v>44053</v>
      </c>
      <c r="B64" s="158">
        <v>77.48</v>
      </c>
      <c r="C64" s="159" t="s">
        <v>200</v>
      </c>
      <c r="D64" s="159" t="s">
        <v>186</v>
      </c>
      <c r="E64" s="160" t="s">
        <v>179</v>
      </c>
      <c r="F64" s="1"/>
    </row>
    <row r="65" spans="1:6" s="87" customFormat="1" x14ac:dyDescent="0.2">
      <c r="A65" s="157">
        <v>44053</v>
      </c>
      <c r="B65" s="158">
        <v>10.43</v>
      </c>
      <c r="C65" s="159" t="s">
        <v>200</v>
      </c>
      <c r="D65" s="159" t="s">
        <v>171</v>
      </c>
      <c r="E65" s="160" t="s">
        <v>179</v>
      </c>
      <c r="F65" s="1"/>
    </row>
    <row r="66" spans="1:6" s="87" customFormat="1" x14ac:dyDescent="0.2">
      <c r="A66" s="157">
        <v>44053</v>
      </c>
      <c r="B66" s="158">
        <v>43.48</v>
      </c>
      <c r="C66" s="159" t="s">
        <v>200</v>
      </c>
      <c r="D66" s="159" t="s">
        <v>171</v>
      </c>
      <c r="E66" s="160" t="s">
        <v>179</v>
      </c>
      <c r="F66" s="1"/>
    </row>
    <row r="67" spans="1:6" s="87" customFormat="1" x14ac:dyDescent="0.2">
      <c r="A67" s="157">
        <v>44053</v>
      </c>
      <c r="B67" s="158">
        <v>176.2</v>
      </c>
      <c r="C67" s="159" t="s">
        <v>200</v>
      </c>
      <c r="D67" s="159" t="s">
        <v>302</v>
      </c>
      <c r="E67" s="160" t="s">
        <v>179</v>
      </c>
      <c r="F67" s="1"/>
    </row>
    <row r="68" spans="1:6" s="87" customFormat="1" x14ac:dyDescent="0.2">
      <c r="A68" s="157">
        <v>44054</v>
      </c>
      <c r="B68" s="158">
        <v>37.229999999999997</v>
      </c>
      <c r="C68" s="159" t="s">
        <v>200</v>
      </c>
      <c r="D68" s="159" t="s">
        <v>185</v>
      </c>
      <c r="E68" s="160" t="s">
        <v>179</v>
      </c>
      <c r="F68" s="169"/>
    </row>
    <row r="69" spans="1:6" s="87" customFormat="1" x14ac:dyDescent="0.2">
      <c r="A69" s="157">
        <v>44055</v>
      </c>
      <c r="B69" s="158">
        <v>56.521739130434788</v>
      </c>
      <c r="C69" s="159" t="s">
        <v>213</v>
      </c>
      <c r="D69" s="159" t="s">
        <v>184</v>
      </c>
      <c r="E69" s="160" t="s">
        <v>174</v>
      </c>
      <c r="F69" s="1"/>
    </row>
    <row r="70" spans="1:6" s="87" customFormat="1" x14ac:dyDescent="0.2">
      <c r="A70" s="157">
        <v>44084</v>
      </c>
      <c r="B70" s="158">
        <v>52.1</v>
      </c>
      <c r="C70" s="159" t="s">
        <v>200</v>
      </c>
      <c r="D70" s="159" t="s">
        <v>185</v>
      </c>
      <c r="E70" s="160" t="s">
        <v>179</v>
      </c>
      <c r="F70" s="1"/>
    </row>
    <row r="71" spans="1:6" s="87" customFormat="1" x14ac:dyDescent="0.2">
      <c r="A71" s="157">
        <v>44084</v>
      </c>
      <c r="B71" s="158">
        <v>506.17</v>
      </c>
      <c r="C71" s="159" t="s">
        <v>200</v>
      </c>
      <c r="D71" s="159" t="s">
        <v>186</v>
      </c>
      <c r="E71" s="160" t="s">
        <v>179</v>
      </c>
      <c r="F71" s="1"/>
    </row>
    <row r="72" spans="1:6" s="87" customFormat="1" x14ac:dyDescent="0.2">
      <c r="A72" s="157">
        <v>44085</v>
      </c>
      <c r="B72" s="158">
        <v>24.79</v>
      </c>
      <c r="C72" s="159" t="s">
        <v>200</v>
      </c>
      <c r="D72" s="159" t="s">
        <v>185</v>
      </c>
      <c r="E72" s="160" t="s">
        <v>179</v>
      </c>
      <c r="F72" s="1"/>
    </row>
    <row r="73" spans="1:6" s="87" customFormat="1" x14ac:dyDescent="0.2">
      <c r="A73" s="157">
        <v>44088</v>
      </c>
      <c r="B73" s="158">
        <v>150.43478260869566</v>
      </c>
      <c r="C73" s="159" t="s">
        <v>213</v>
      </c>
      <c r="D73" s="159" t="s">
        <v>184</v>
      </c>
      <c r="E73" s="160" t="s">
        <v>174</v>
      </c>
      <c r="F73" s="169"/>
    </row>
    <row r="74" spans="1:6" s="87" customFormat="1" x14ac:dyDescent="0.2">
      <c r="A74" s="157">
        <v>44091</v>
      </c>
      <c r="B74" s="158">
        <v>48.37</v>
      </c>
      <c r="C74" s="159" t="s">
        <v>200</v>
      </c>
      <c r="D74" s="159" t="s">
        <v>185</v>
      </c>
      <c r="E74" s="160" t="s">
        <v>179</v>
      </c>
      <c r="F74" s="169"/>
    </row>
    <row r="75" spans="1:6" s="87" customFormat="1" x14ac:dyDescent="0.2">
      <c r="A75" s="157">
        <v>44091</v>
      </c>
      <c r="B75" s="158">
        <v>16.43</v>
      </c>
      <c r="C75" s="159" t="s">
        <v>200</v>
      </c>
      <c r="D75" s="159" t="s">
        <v>185</v>
      </c>
      <c r="E75" s="160" t="s">
        <v>179</v>
      </c>
      <c r="F75" s="169"/>
    </row>
    <row r="76" spans="1:6" s="87" customFormat="1" x14ac:dyDescent="0.2">
      <c r="A76" s="157">
        <v>44091</v>
      </c>
      <c r="B76" s="158">
        <v>105.1</v>
      </c>
      <c r="C76" s="159" t="s">
        <v>200</v>
      </c>
      <c r="D76" s="159" t="s">
        <v>185</v>
      </c>
      <c r="E76" s="160" t="s">
        <v>179</v>
      </c>
      <c r="F76" s="169"/>
    </row>
    <row r="77" spans="1:6" s="87" customFormat="1" x14ac:dyDescent="0.2">
      <c r="A77" s="157">
        <v>44091</v>
      </c>
      <c r="B77" s="158">
        <v>532.86</v>
      </c>
      <c r="C77" s="159" t="s">
        <v>200</v>
      </c>
      <c r="D77" s="159" t="s">
        <v>186</v>
      </c>
      <c r="E77" s="160" t="s">
        <v>179</v>
      </c>
      <c r="F77" s="1"/>
    </row>
    <row r="78" spans="1:6" s="87" customFormat="1" x14ac:dyDescent="0.2">
      <c r="A78" s="157">
        <v>44092</v>
      </c>
      <c r="B78" s="158">
        <v>56.521739130434788</v>
      </c>
      <c r="C78" s="159" t="s">
        <v>213</v>
      </c>
      <c r="D78" s="159" t="s">
        <v>184</v>
      </c>
      <c r="E78" s="160" t="s">
        <v>174</v>
      </c>
      <c r="F78" s="1"/>
    </row>
    <row r="79" spans="1:6" s="87" customFormat="1" x14ac:dyDescent="0.2">
      <c r="A79" s="157">
        <v>44096</v>
      </c>
      <c r="B79" s="158">
        <v>33.913043478260875</v>
      </c>
      <c r="C79" s="159" t="s">
        <v>213</v>
      </c>
      <c r="D79" s="159" t="s">
        <v>184</v>
      </c>
      <c r="E79" s="160" t="s">
        <v>174</v>
      </c>
      <c r="F79" s="1"/>
    </row>
    <row r="80" spans="1:6" s="87" customFormat="1" x14ac:dyDescent="0.2">
      <c r="A80" s="157">
        <v>44097</v>
      </c>
      <c r="B80" s="158">
        <v>553.52</v>
      </c>
      <c r="C80" s="159" t="s">
        <v>202</v>
      </c>
      <c r="D80" s="159" t="s">
        <v>186</v>
      </c>
      <c r="E80" s="160" t="s">
        <v>179</v>
      </c>
      <c r="F80" s="1"/>
    </row>
    <row r="81" spans="1:6" s="87" customFormat="1" x14ac:dyDescent="0.2">
      <c r="A81" s="172" t="s">
        <v>309</v>
      </c>
      <c r="B81" s="158">
        <v>196.29</v>
      </c>
      <c r="C81" s="159" t="s">
        <v>202</v>
      </c>
      <c r="D81" s="159" t="s">
        <v>188</v>
      </c>
      <c r="E81" s="160" t="s">
        <v>179</v>
      </c>
      <c r="F81" s="1"/>
    </row>
    <row r="82" spans="1:6" s="87" customFormat="1" x14ac:dyDescent="0.2">
      <c r="A82" s="157">
        <v>44099</v>
      </c>
      <c r="B82" s="158">
        <v>40.19130434782609</v>
      </c>
      <c r="C82" s="159" t="s">
        <v>202</v>
      </c>
      <c r="D82" s="159" t="s">
        <v>303</v>
      </c>
      <c r="E82" s="160" t="s">
        <v>179</v>
      </c>
      <c r="F82" s="1"/>
    </row>
    <row r="83" spans="1:6" s="87" customFormat="1" x14ac:dyDescent="0.2">
      <c r="A83" s="157">
        <v>44100</v>
      </c>
      <c r="B83" s="158">
        <v>150.43478260869566</v>
      </c>
      <c r="C83" s="159" t="s">
        <v>213</v>
      </c>
      <c r="D83" s="159" t="s">
        <v>184</v>
      </c>
      <c r="E83" s="160" t="s">
        <v>174</v>
      </c>
      <c r="F83" s="1"/>
    </row>
    <row r="84" spans="1:6" s="87" customFormat="1" x14ac:dyDescent="0.2">
      <c r="A84" s="157">
        <v>44106</v>
      </c>
      <c r="B84" s="158">
        <v>39.26</v>
      </c>
      <c r="C84" s="159" t="s">
        <v>201</v>
      </c>
      <c r="D84" s="159" t="s">
        <v>185</v>
      </c>
      <c r="E84" s="160" t="s">
        <v>183</v>
      </c>
      <c r="F84" s="169"/>
    </row>
    <row r="85" spans="1:6" s="87" customFormat="1" x14ac:dyDescent="0.2">
      <c r="A85" s="157">
        <v>44106</v>
      </c>
      <c r="B85" s="158">
        <v>506.18</v>
      </c>
      <c r="C85" s="159" t="s">
        <v>201</v>
      </c>
      <c r="D85" s="159" t="s">
        <v>186</v>
      </c>
      <c r="E85" s="160" t="s">
        <v>183</v>
      </c>
      <c r="F85" s="1"/>
    </row>
    <row r="86" spans="1:6" s="87" customFormat="1" x14ac:dyDescent="0.2">
      <c r="A86" s="157">
        <v>44107</v>
      </c>
      <c r="B86" s="158">
        <v>56.521739130434788</v>
      </c>
      <c r="C86" s="159" t="s">
        <v>204</v>
      </c>
      <c r="D86" s="159" t="s">
        <v>184</v>
      </c>
      <c r="E86" s="160" t="s">
        <v>174</v>
      </c>
      <c r="F86" s="1"/>
    </row>
    <row r="87" spans="1:6" s="87" customFormat="1" x14ac:dyDescent="0.2">
      <c r="A87" s="157">
        <v>44109</v>
      </c>
      <c r="B87" s="158">
        <v>47.49</v>
      </c>
      <c r="C87" s="159" t="s">
        <v>200</v>
      </c>
      <c r="D87" s="159" t="s">
        <v>185</v>
      </c>
      <c r="E87" s="160" t="s">
        <v>179</v>
      </c>
      <c r="F87" s="169"/>
    </row>
    <row r="88" spans="1:6" s="87" customFormat="1" x14ac:dyDescent="0.2">
      <c r="A88" s="157">
        <v>44109</v>
      </c>
      <c r="B88" s="158">
        <v>82.63</v>
      </c>
      <c r="C88" s="159" t="s">
        <v>200</v>
      </c>
      <c r="D88" s="159" t="s">
        <v>185</v>
      </c>
      <c r="E88" s="160" t="s">
        <v>179</v>
      </c>
      <c r="F88" s="169"/>
    </row>
    <row r="89" spans="1:6" s="87" customFormat="1" x14ac:dyDescent="0.2">
      <c r="A89" s="157">
        <v>44109</v>
      </c>
      <c r="B89" s="158">
        <v>73.849999999999994</v>
      </c>
      <c r="C89" s="159" t="s">
        <v>200</v>
      </c>
      <c r="D89" s="159" t="s">
        <v>185</v>
      </c>
      <c r="E89" s="160" t="s">
        <v>179</v>
      </c>
      <c r="F89" s="169"/>
    </row>
    <row r="90" spans="1:6" s="87" customFormat="1" x14ac:dyDescent="0.2">
      <c r="A90" s="157">
        <v>44109</v>
      </c>
      <c r="B90" s="158">
        <v>18.956521739130437</v>
      </c>
      <c r="C90" s="159" t="s">
        <v>200</v>
      </c>
      <c r="D90" s="159" t="s">
        <v>185</v>
      </c>
      <c r="E90" s="160" t="s">
        <v>179</v>
      </c>
      <c r="F90" s="169"/>
    </row>
    <row r="91" spans="1:6" s="87" customFormat="1" x14ac:dyDescent="0.2">
      <c r="A91" s="157">
        <v>44110</v>
      </c>
      <c r="B91" s="158">
        <v>49.08</v>
      </c>
      <c r="C91" s="159" t="s">
        <v>200</v>
      </c>
      <c r="D91" s="159" t="s">
        <v>185</v>
      </c>
      <c r="E91" s="160" t="s">
        <v>179</v>
      </c>
      <c r="F91" s="169"/>
    </row>
    <row r="92" spans="1:6" s="87" customFormat="1" x14ac:dyDescent="0.2">
      <c r="A92" s="157">
        <v>44110</v>
      </c>
      <c r="B92" s="158">
        <v>290.95999999999998</v>
      </c>
      <c r="C92" s="159" t="s">
        <v>200</v>
      </c>
      <c r="D92" s="159" t="s">
        <v>186</v>
      </c>
      <c r="E92" s="160" t="s">
        <v>179</v>
      </c>
      <c r="F92" s="1"/>
    </row>
    <row r="93" spans="1:6" s="87" customFormat="1" x14ac:dyDescent="0.2">
      <c r="A93" s="157">
        <v>44111</v>
      </c>
      <c r="B93" s="158">
        <v>107.82608695652175</v>
      </c>
      <c r="C93" s="159" t="s">
        <v>213</v>
      </c>
      <c r="D93" s="159" t="s">
        <v>184</v>
      </c>
      <c r="E93" s="160" t="s">
        <v>174</v>
      </c>
      <c r="F93" s="1"/>
    </row>
    <row r="94" spans="1:6" s="87" customFormat="1" x14ac:dyDescent="0.2">
      <c r="A94" s="157">
        <v>44123</v>
      </c>
      <c r="B94" s="158">
        <v>44.41</v>
      </c>
      <c r="C94" s="159" t="s">
        <v>200</v>
      </c>
      <c r="D94" s="159" t="s">
        <v>185</v>
      </c>
      <c r="E94" s="160" t="s">
        <v>179</v>
      </c>
      <c r="F94" s="169"/>
    </row>
    <row r="95" spans="1:6" s="87" customFormat="1" x14ac:dyDescent="0.2">
      <c r="A95" s="157">
        <v>44123</v>
      </c>
      <c r="B95" s="158">
        <v>527.70000000000005</v>
      </c>
      <c r="C95" s="159" t="s">
        <v>200</v>
      </c>
      <c r="D95" s="159" t="s">
        <v>186</v>
      </c>
      <c r="E95" s="160" t="s">
        <v>179</v>
      </c>
      <c r="F95" s="1"/>
    </row>
    <row r="96" spans="1:6" s="87" customFormat="1" x14ac:dyDescent="0.2">
      <c r="A96" s="157">
        <v>44124</v>
      </c>
      <c r="B96" s="158">
        <v>56.521739130434788</v>
      </c>
      <c r="C96" s="159" t="s">
        <v>200</v>
      </c>
      <c r="D96" s="159" t="s">
        <v>184</v>
      </c>
      <c r="E96" s="160" t="s">
        <v>174</v>
      </c>
      <c r="F96" s="1"/>
    </row>
    <row r="97" spans="1:6" s="87" customFormat="1" x14ac:dyDescent="0.2">
      <c r="A97" s="157">
        <v>44126</v>
      </c>
      <c r="B97" s="158">
        <v>51.23</v>
      </c>
      <c r="C97" s="159" t="s">
        <v>200</v>
      </c>
      <c r="D97" s="159" t="s">
        <v>185</v>
      </c>
      <c r="E97" s="160" t="s">
        <v>179</v>
      </c>
      <c r="F97" s="169"/>
    </row>
    <row r="98" spans="1:6" s="87" customFormat="1" x14ac:dyDescent="0.2">
      <c r="A98" s="157">
        <v>44126</v>
      </c>
      <c r="B98" s="158">
        <v>53.1</v>
      </c>
      <c r="C98" s="159" t="s">
        <v>200</v>
      </c>
      <c r="D98" s="159" t="s">
        <v>185</v>
      </c>
      <c r="E98" s="160" t="s">
        <v>179</v>
      </c>
      <c r="F98" s="169"/>
    </row>
    <row r="99" spans="1:6" s="87" customFormat="1" x14ac:dyDescent="0.2">
      <c r="A99" s="157">
        <v>44126</v>
      </c>
      <c r="B99" s="158">
        <v>458.83</v>
      </c>
      <c r="C99" s="159" t="s">
        <v>200</v>
      </c>
      <c r="D99" s="159" t="s">
        <v>186</v>
      </c>
      <c r="E99" s="160" t="s">
        <v>179</v>
      </c>
      <c r="F99" s="1"/>
    </row>
    <row r="100" spans="1:6" s="87" customFormat="1" x14ac:dyDescent="0.2">
      <c r="A100" s="157">
        <v>44127</v>
      </c>
      <c r="B100" s="158">
        <v>56.521739130434788</v>
      </c>
      <c r="C100" s="159" t="s">
        <v>213</v>
      </c>
      <c r="D100" s="159" t="s">
        <v>184</v>
      </c>
      <c r="E100" s="160" t="s">
        <v>174</v>
      </c>
      <c r="F100" s="1"/>
    </row>
    <row r="101" spans="1:6" s="87" customFormat="1" x14ac:dyDescent="0.2">
      <c r="A101" s="157">
        <v>44144</v>
      </c>
      <c r="B101" s="158">
        <v>48.05</v>
      </c>
      <c r="C101" s="159" t="s">
        <v>200</v>
      </c>
      <c r="D101" s="159" t="s">
        <v>185</v>
      </c>
      <c r="E101" s="160" t="s">
        <v>179</v>
      </c>
      <c r="F101" s="169"/>
    </row>
    <row r="102" spans="1:6" s="87" customFormat="1" x14ac:dyDescent="0.2">
      <c r="A102" s="157">
        <v>44144</v>
      </c>
      <c r="B102" s="158">
        <v>60.49</v>
      </c>
      <c r="C102" s="159" t="s">
        <v>200</v>
      </c>
      <c r="D102" s="159" t="s">
        <v>185</v>
      </c>
      <c r="E102" s="160" t="s">
        <v>179</v>
      </c>
      <c r="F102" s="169"/>
    </row>
    <row r="103" spans="1:6" s="87" customFormat="1" x14ac:dyDescent="0.2">
      <c r="A103" s="157">
        <v>44144</v>
      </c>
      <c r="B103" s="158">
        <v>668.88</v>
      </c>
      <c r="C103" s="159" t="s">
        <v>200</v>
      </c>
      <c r="D103" s="159" t="s">
        <v>186</v>
      </c>
      <c r="E103" s="160" t="s">
        <v>179</v>
      </c>
      <c r="F103" s="1"/>
    </row>
    <row r="104" spans="1:6" s="87" customFormat="1" x14ac:dyDescent="0.2">
      <c r="A104" s="157">
        <v>44145</v>
      </c>
      <c r="B104" s="158">
        <v>56.521739130434788</v>
      </c>
      <c r="C104" s="159" t="s">
        <v>200</v>
      </c>
      <c r="D104" s="159" t="s">
        <v>184</v>
      </c>
      <c r="E104" s="160" t="s">
        <v>174</v>
      </c>
      <c r="F104" s="1"/>
    </row>
    <row r="105" spans="1:6" s="87" customFormat="1" x14ac:dyDescent="0.2">
      <c r="A105" s="157">
        <v>44151</v>
      </c>
      <c r="B105" s="158">
        <v>47.58</v>
      </c>
      <c r="C105" s="159" t="s">
        <v>200</v>
      </c>
      <c r="D105" s="159" t="s">
        <v>185</v>
      </c>
      <c r="E105" s="160" t="s">
        <v>179</v>
      </c>
      <c r="F105" s="169"/>
    </row>
    <row r="106" spans="1:6" s="87" customFormat="1" x14ac:dyDescent="0.2">
      <c r="A106" s="157">
        <v>44151</v>
      </c>
      <c r="B106" s="158">
        <v>59.83</v>
      </c>
      <c r="C106" s="159" t="s">
        <v>200</v>
      </c>
      <c r="D106" s="159" t="s">
        <v>185</v>
      </c>
      <c r="E106" s="160" t="s">
        <v>179</v>
      </c>
      <c r="F106" s="169"/>
    </row>
    <row r="107" spans="1:6" s="87" customFormat="1" x14ac:dyDescent="0.2">
      <c r="A107" s="157">
        <v>44151</v>
      </c>
      <c r="B107" s="158">
        <v>643.05999999999995</v>
      </c>
      <c r="C107" s="159" t="s">
        <v>200</v>
      </c>
      <c r="D107" s="159" t="s">
        <v>186</v>
      </c>
      <c r="E107" s="160" t="s">
        <v>179</v>
      </c>
      <c r="F107" s="1"/>
    </row>
    <row r="108" spans="1:6" s="87" customFormat="1" x14ac:dyDescent="0.2">
      <c r="A108" s="157">
        <v>44152</v>
      </c>
      <c r="B108" s="158">
        <v>56.521739130434788</v>
      </c>
      <c r="C108" s="159" t="s">
        <v>213</v>
      </c>
      <c r="D108" s="159" t="s">
        <v>184</v>
      </c>
      <c r="E108" s="160" t="s">
        <v>174</v>
      </c>
      <c r="F108" s="1"/>
    </row>
    <row r="109" spans="1:6" s="87" customFormat="1" x14ac:dyDescent="0.2">
      <c r="A109" s="157">
        <v>44154</v>
      </c>
      <c r="B109" s="158">
        <v>8.35</v>
      </c>
      <c r="C109" s="159" t="s">
        <v>200</v>
      </c>
      <c r="D109" s="159" t="s">
        <v>185</v>
      </c>
      <c r="E109" s="160" t="s">
        <v>179</v>
      </c>
      <c r="F109" s="169"/>
    </row>
    <row r="110" spans="1:6" s="87" customFormat="1" x14ac:dyDescent="0.2">
      <c r="A110" s="157">
        <v>44154</v>
      </c>
      <c r="B110" s="158">
        <v>40.01</v>
      </c>
      <c r="C110" s="159" t="s">
        <v>200</v>
      </c>
      <c r="D110" s="159" t="s">
        <v>185</v>
      </c>
      <c r="E110" s="160" t="s">
        <v>179</v>
      </c>
      <c r="F110" s="169"/>
    </row>
    <row r="111" spans="1:6" s="87" customFormat="1" x14ac:dyDescent="0.2">
      <c r="A111" s="157">
        <v>44154</v>
      </c>
      <c r="B111" s="158">
        <v>162.71</v>
      </c>
      <c r="C111" s="159" t="s">
        <v>200</v>
      </c>
      <c r="D111" s="159" t="s">
        <v>186</v>
      </c>
      <c r="E111" s="160" t="s">
        <v>179</v>
      </c>
      <c r="F111" s="1"/>
    </row>
    <row r="112" spans="1:6" s="87" customFormat="1" x14ac:dyDescent="0.2">
      <c r="A112" s="157">
        <v>44154</v>
      </c>
      <c r="B112" s="158">
        <v>180.54</v>
      </c>
      <c r="C112" s="159" t="s">
        <v>200</v>
      </c>
      <c r="D112" s="159" t="s">
        <v>302</v>
      </c>
      <c r="E112" s="160" t="s">
        <v>179</v>
      </c>
      <c r="F112" s="1"/>
    </row>
    <row r="113" spans="1:6" s="87" customFormat="1" x14ac:dyDescent="0.2">
      <c r="A113" s="157">
        <v>44155</v>
      </c>
      <c r="B113" s="158">
        <v>12.17</v>
      </c>
      <c r="C113" s="159" t="s">
        <v>200</v>
      </c>
      <c r="D113" s="159" t="s">
        <v>185</v>
      </c>
      <c r="E113" s="160" t="s">
        <v>179</v>
      </c>
      <c r="F113" s="169"/>
    </row>
    <row r="114" spans="1:6" s="87" customFormat="1" x14ac:dyDescent="0.2">
      <c r="A114" s="157">
        <v>44155</v>
      </c>
      <c r="B114" s="158">
        <v>39.26</v>
      </c>
      <c r="C114" s="159" t="s">
        <v>200</v>
      </c>
      <c r="D114" s="159" t="s">
        <v>185</v>
      </c>
      <c r="E114" s="160" t="s">
        <v>179</v>
      </c>
      <c r="F114" s="169"/>
    </row>
    <row r="115" spans="1:6" s="87" customFormat="1" x14ac:dyDescent="0.2">
      <c r="A115" s="157">
        <v>44156</v>
      </c>
      <c r="B115" s="158">
        <v>107.82608695652175</v>
      </c>
      <c r="C115" s="159" t="s">
        <v>213</v>
      </c>
      <c r="D115" s="159" t="s">
        <v>184</v>
      </c>
      <c r="E115" s="160" t="s">
        <v>174</v>
      </c>
      <c r="F115" s="1"/>
    </row>
    <row r="116" spans="1:6" s="87" customFormat="1" x14ac:dyDescent="0.2">
      <c r="A116" s="157">
        <v>44158</v>
      </c>
      <c r="B116" s="158">
        <v>18.170000000000002</v>
      </c>
      <c r="C116" s="159" t="s">
        <v>200</v>
      </c>
      <c r="D116" s="159" t="s">
        <v>185</v>
      </c>
      <c r="E116" s="160" t="s">
        <v>179</v>
      </c>
      <c r="F116" s="169"/>
    </row>
    <row r="117" spans="1:6" s="87" customFormat="1" x14ac:dyDescent="0.2">
      <c r="A117" s="157">
        <v>44158</v>
      </c>
      <c r="B117" s="158">
        <v>55.53</v>
      </c>
      <c r="C117" s="159" t="s">
        <v>200</v>
      </c>
      <c r="D117" s="159" t="s">
        <v>185</v>
      </c>
      <c r="E117" s="160" t="s">
        <v>179</v>
      </c>
      <c r="F117" s="169"/>
    </row>
    <row r="118" spans="1:6" s="87" customFormat="1" x14ac:dyDescent="0.2">
      <c r="A118" s="157">
        <v>44158</v>
      </c>
      <c r="B118" s="158">
        <v>716.23</v>
      </c>
      <c r="C118" s="159" t="s">
        <v>200</v>
      </c>
      <c r="D118" s="159" t="s">
        <v>186</v>
      </c>
      <c r="E118" s="160" t="s">
        <v>179</v>
      </c>
      <c r="F118" s="1"/>
    </row>
    <row r="119" spans="1:6" s="87" customFormat="1" x14ac:dyDescent="0.2">
      <c r="A119" s="157">
        <v>44159</v>
      </c>
      <c r="B119" s="158">
        <v>30.76</v>
      </c>
      <c r="C119" s="159" t="s">
        <v>200</v>
      </c>
      <c r="D119" s="159" t="s">
        <v>185</v>
      </c>
      <c r="E119" s="160" t="s">
        <v>179</v>
      </c>
      <c r="F119" s="169"/>
    </row>
    <row r="120" spans="1:6" s="87" customFormat="1" x14ac:dyDescent="0.2">
      <c r="A120" s="157">
        <v>44159</v>
      </c>
      <c r="B120" s="158">
        <v>58.7</v>
      </c>
      <c r="C120" s="159" t="s">
        <v>200</v>
      </c>
      <c r="D120" s="159" t="s">
        <v>185</v>
      </c>
      <c r="E120" s="160" t="s">
        <v>179</v>
      </c>
      <c r="F120" s="169"/>
    </row>
    <row r="121" spans="1:6" s="87" customFormat="1" x14ac:dyDescent="0.2">
      <c r="A121" s="157">
        <v>44160</v>
      </c>
      <c r="B121" s="158">
        <v>107.82608695652175</v>
      </c>
      <c r="C121" s="159" t="s">
        <v>213</v>
      </c>
      <c r="D121" s="159" t="s">
        <v>184</v>
      </c>
      <c r="E121" s="160" t="s">
        <v>174</v>
      </c>
      <c r="F121" s="1"/>
    </row>
    <row r="122" spans="1:6" s="87" customFormat="1" x14ac:dyDescent="0.2">
      <c r="A122" s="157">
        <v>44165</v>
      </c>
      <c r="B122" s="158">
        <v>24.01</v>
      </c>
      <c r="C122" s="159" t="s">
        <v>200</v>
      </c>
      <c r="D122" s="159" t="s">
        <v>185</v>
      </c>
      <c r="E122" s="160" t="s">
        <v>179</v>
      </c>
      <c r="F122" s="169"/>
    </row>
    <row r="123" spans="1:6" s="87" customFormat="1" x14ac:dyDescent="0.2">
      <c r="A123" s="157">
        <v>44165</v>
      </c>
      <c r="B123" s="158">
        <v>46.93</v>
      </c>
      <c r="C123" s="159" t="s">
        <v>200</v>
      </c>
      <c r="D123" s="159" t="s">
        <v>185</v>
      </c>
      <c r="E123" s="160" t="s">
        <v>179</v>
      </c>
      <c r="F123" s="169"/>
    </row>
    <row r="124" spans="1:6" s="87" customFormat="1" x14ac:dyDescent="0.2">
      <c r="A124" s="157">
        <v>44165</v>
      </c>
      <c r="B124" s="158">
        <v>690.41</v>
      </c>
      <c r="C124" s="159" t="s">
        <v>200</v>
      </c>
      <c r="D124" s="159" t="s">
        <v>186</v>
      </c>
      <c r="E124" s="160" t="s">
        <v>179</v>
      </c>
      <c r="F124" s="1"/>
    </row>
    <row r="125" spans="1:6" s="87" customFormat="1" x14ac:dyDescent="0.2">
      <c r="A125" s="157">
        <v>44166</v>
      </c>
      <c r="B125" s="158">
        <v>30.66</v>
      </c>
      <c r="C125" s="159" t="s">
        <v>200</v>
      </c>
      <c r="D125" s="159" t="s">
        <v>185</v>
      </c>
      <c r="E125" s="160" t="s">
        <v>179</v>
      </c>
      <c r="F125" s="169"/>
    </row>
    <row r="126" spans="1:6" s="87" customFormat="1" x14ac:dyDescent="0.2">
      <c r="A126" s="157">
        <v>44166</v>
      </c>
      <c r="B126" s="158">
        <v>44.5</v>
      </c>
      <c r="C126" s="159" t="s">
        <v>200</v>
      </c>
      <c r="D126" s="159" t="s">
        <v>185</v>
      </c>
      <c r="E126" s="160" t="s">
        <v>179</v>
      </c>
      <c r="F126" s="169"/>
    </row>
    <row r="127" spans="1:6" s="87" customFormat="1" x14ac:dyDescent="0.2">
      <c r="A127" s="157">
        <v>44167</v>
      </c>
      <c r="B127" s="158">
        <v>53.47</v>
      </c>
      <c r="C127" s="159" t="s">
        <v>200</v>
      </c>
      <c r="D127" s="159" t="s">
        <v>185</v>
      </c>
      <c r="E127" s="160" t="s">
        <v>179</v>
      </c>
      <c r="F127" s="169"/>
    </row>
    <row r="128" spans="1:6" s="87" customFormat="1" x14ac:dyDescent="0.2">
      <c r="A128" s="157">
        <v>44167</v>
      </c>
      <c r="B128" s="158">
        <v>565.57000000000005</v>
      </c>
      <c r="C128" s="159" t="s">
        <v>200</v>
      </c>
      <c r="D128" s="159" t="s">
        <v>186</v>
      </c>
      <c r="E128" s="160" t="s">
        <v>179</v>
      </c>
      <c r="F128" s="1"/>
    </row>
    <row r="129" spans="1:6" s="87" customFormat="1" x14ac:dyDescent="0.2">
      <c r="A129" s="157">
        <v>44167</v>
      </c>
      <c r="B129" s="158">
        <v>107.82608695652175</v>
      </c>
      <c r="C129" s="159" t="s">
        <v>213</v>
      </c>
      <c r="D129" s="159" t="s">
        <v>184</v>
      </c>
      <c r="E129" s="160" t="s">
        <v>174</v>
      </c>
      <c r="F129" s="1"/>
    </row>
    <row r="130" spans="1:6" s="87" customFormat="1" x14ac:dyDescent="0.2">
      <c r="A130" s="157">
        <v>44168</v>
      </c>
      <c r="B130" s="158">
        <v>463.14</v>
      </c>
      <c r="C130" s="159" t="s">
        <v>201</v>
      </c>
      <c r="D130" s="159" t="s">
        <v>186</v>
      </c>
      <c r="E130" s="160" t="s">
        <v>187</v>
      </c>
      <c r="F130" s="1"/>
    </row>
    <row r="131" spans="1:6" s="87" customFormat="1" x14ac:dyDescent="0.2">
      <c r="A131" s="157">
        <v>44168</v>
      </c>
      <c r="B131" s="158">
        <v>56.521739130434788</v>
      </c>
      <c r="C131" s="159" t="s">
        <v>203</v>
      </c>
      <c r="D131" s="159" t="s">
        <v>184</v>
      </c>
      <c r="E131" s="160" t="s">
        <v>174</v>
      </c>
      <c r="F131" s="1"/>
    </row>
    <row r="132" spans="1:6" s="87" customFormat="1" x14ac:dyDescent="0.2">
      <c r="A132" s="157">
        <v>44169</v>
      </c>
      <c r="B132" s="158">
        <v>56.521739130434788</v>
      </c>
      <c r="C132" s="159" t="s">
        <v>204</v>
      </c>
      <c r="D132" s="159" t="s">
        <v>184</v>
      </c>
      <c r="E132" s="160" t="s">
        <v>174</v>
      </c>
      <c r="F132" s="1"/>
    </row>
    <row r="133" spans="1:6" s="87" customFormat="1" x14ac:dyDescent="0.2">
      <c r="A133" s="157">
        <v>44172</v>
      </c>
      <c r="B133" s="158">
        <v>46.93</v>
      </c>
      <c r="C133" s="159" t="s">
        <v>200</v>
      </c>
      <c r="D133" s="159" t="s">
        <v>185</v>
      </c>
      <c r="E133" s="160" t="s">
        <v>179</v>
      </c>
      <c r="F133" s="169"/>
    </row>
    <row r="134" spans="1:6" s="87" customFormat="1" x14ac:dyDescent="0.2">
      <c r="A134" s="157">
        <v>44172</v>
      </c>
      <c r="B134" s="158">
        <v>52.91</v>
      </c>
      <c r="C134" s="159" t="s">
        <v>200</v>
      </c>
      <c r="D134" s="159" t="s">
        <v>185</v>
      </c>
      <c r="E134" s="160" t="s">
        <v>179</v>
      </c>
      <c r="F134" s="169"/>
    </row>
    <row r="135" spans="1:6" s="87" customFormat="1" x14ac:dyDescent="0.2">
      <c r="A135" s="157">
        <v>44172</v>
      </c>
      <c r="B135" s="158">
        <v>579.35</v>
      </c>
      <c r="C135" s="159" t="s">
        <v>200</v>
      </c>
      <c r="D135" s="159" t="s">
        <v>186</v>
      </c>
      <c r="E135" s="160" t="s">
        <v>179</v>
      </c>
      <c r="F135" s="1"/>
    </row>
    <row r="136" spans="1:6" s="87" customFormat="1" x14ac:dyDescent="0.2">
      <c r="A136" s="157">
        <v>44173</v>
      </c>
      <c r="B136" s="158">
        <v>5.304347826086957</v>
      </c>
      <c r="C136" s="159" t="s">
        <v>291</v>
      </c>
      <c r="D136" s="159" t="s">
        <v>184</v>
      </c>
      <c r="E136" s="160" t="s">
        <v>292</v>
      </c>
      <c r="F136" s="169"/>
    </row>
    <row r="137" spans="1:6" s="87" customFormat="1" x14ac:dyDescent="0.2">
      <c r="A137" s="157">
        <v>44173</v>
      </c>
      <c r="B137" s="158">
        <v>56.521739130434788</v>
      </c>
      <c r="C137" s="159" t="s">
        <v>203</v>
      </c>
      <c r="D137" s="159" t="s">
        <v>184</v>
      </c>
      <c r="E137" s="160" t="s">
        <v>174</v>
      </c>
      <c r="F137" s="1"/>
    </row>
    <row r="138" spans="1:6" s="87" customFormat="1" x14ac:dyDescent="0.2">
      <c r="A138" s="157">
        <v>44179</v>
      </c>
      <c r="B138" s="158">
        <v>47.86</v>
      </c>
      <c r="C138" s="159" t="s">
        <v>200</v>
      </c>
      <c r="D138" s="159" t="s">
        <v>185</v>
      </c>
      <c r="E138" s="160" t="s">
        <v>179</v>
      </c>
      <c r="F138" s="169"/>
    </row>
    <row r="139" spans="1:6" s="87" customFormat="1" x14ac:dyDescent="0.2">
      <c r="A139" s="157">
        <v>44179</v>
      </c>
      <c r="B139" s="158">
        <v>480.34</v>
      </c>
      <c r="C139" s="159" t="s">
        <v>200</v>
      </c>
      <c r="D139" s="159" t="s">
        <v>186</v>
      </c>
      <c r="E139" s="160" t="s">
        <v>179</v>
      </c>
      <c r="F139" s="1"/>
    </row>
    <row r="140" spans="1:6" s="87" customFormat="1" x14ac:dyDescent="0.2">
      <c r="A140" s="157">
        <v>44179</v>
      </c>
      <c r="B140" s="158">
        <v>180.54</v>
      </c>
      <c r="C140" s="159" t="s">
        <v>200</v>
      </c>
      <c r="D140" s="159" t="s">
        <v>302</v>
      </c>
      <c r="E140" s="160" t="s">
        <v>179</v>
      </c>
      <c r="F140" s="1"/>
    </row>
    <row r="141" spans="1:6" s="87" customFormat="1" x14ac:dyDescent="0.2">
      <c r="A141" s="157">
        <v>44180</v>
      </c>
      <c r="B141" s="158">
        <v>44.31</v>
      </c>
      <c r="C141" s="159" t="s">
        <v>200</v>
      </c>
      <c r="D141" s="159" t="s">
        <v>185</v>
      </c>
      <c r="E141" s="160" t="s">
        <v>179</v>
      </c>
      <c r="F141" s="169"/>
    </row>
    <row r="142" spans="1:6" s="87" customFormat="1" x14ac:dyDescent="0.2">
      <c r="A142" s="157">
        <v>44181</v>
      </c>
      <c r="B142" s="158">
        <v>107.82608695652175</v>
      </c>
      <c r="C142" s="159" t="s">
        <v>203</v>
      </c>
      <c r="D142" s="159" t="s">
        <v>184</v>
      </c>
      <c r="E142" s="160" t="s">
        <v>174</v>
      </c>
      <c r="F142" s="1"/>
    </row>
    <row r="143" spans="1:6" s="87" customFormat="1" x14ac:dyDescent="0.2">
      <c r="A143" s="157">
        <v>44182</v>
      </c>
      <c r="B143" s="158">
        <v>49.08</v>
      </c>
      <c r="C143" s="159" t="s">
        <v>200</v>
      </c>
      <c r="D143" s="159" t="s">
        <v>185</v>
      </c>
      <c r="E143" s="160" t="s">
        <v>179</v>
      </c>
      <c r="F143" s="169"/>
    </row>
    <row r="144" spans="1:6" s="87" customFormat="1" x14ac:dyDescent="0.2">
      <c r="A144" s="157">
        <v>44182</v>
      </c>
      <c r="B144" s="158">
        <v>202.3</v>
      </c>
      <c r="C144" s="159" t="s">
        <v>200</v>
      </c>
      <c r="D144" s="159" t="s">
        <v>186</v>
      </c>
      <c r="E144" s="160" t="s">
        <v>179</v>
      </c>
      <c r="F144" s="1"/>
    </row>
    <row r="145" spans="1:6" s="87" customFormat="1" x14ac:dyDescent="0.2">
      <c r="A145" s="157">
        <v>44182</v>
      </c>
      <c r="B145" s="158">
        <v>51.3</v>
      </c>
      <c r="C145" s="159" t="s">
        <v>200</v>
      </c>
      <c r="D145" s="159" t="s">
        <v>171</v>
      </c>
      <c r="E145" s="160" t="s">
        <v>179</v>
      </c>
      <c r="F145" s="1"/>
    </row>
    <row r="146" spans="1:6" s="87" customFormat="1" x14ac:dyDescent="0.2">
      <c r="A146" s="157">
        <v>44182</v>
      </c>
      <c r="B146" s="158">
        <v>360.55</v>
      </c>
      <c r="C146" s="159" t="s">
        <v>200</v>
      </c>
      <c r="D146" s="159" t="s">
        <v>302</v>
      </c>
      <c r="E146" s="160" t="s">
        <v>179</v>
      </c>
      <c r="F146" s="1"/>
    </row>
    <row r="147" spans="1:6" s="87" customFormat="1" x14ac:dyDescent="0.2">
      <c r="A147" s="157">
        <v>44183</v>
      </c>
      <c r="B147" s="158">
        <v>273.74</v>
      </c>
      <c r="C147" s="159" t="s">
        <v>200</v>
      </c>
      <c r="D147" s="159" t="s">
        <v>186</v>
      </c>
      <c r="E147" s="160" t="s">
        <v>179</v>
      </c>
      <c r="F147" s="1"/>
    </row>
    <row r="148" spans="1:6" s="87" customFormat="1" x14ac:dyDescent="0.2">
      <c r="A148" s="157">
        <v>44184</v>
      </c>
      <c r="B148" s="158">
        <v>41.42</v>
      </c>
      <c r="C148" s="159" t="s">
        <v>200</v>
      </c>
      <c r="D148" s="159" t="s">
        <v>185</v>
      </c>
      <c r="E148" s="160" t="s">
        <v>179</v>
      </c>
      <c r="F148" s="169"/>
    </row>
    <row r="149" spans="1:6" s="87" customFormat="1" x14ac:dyDescent="0.2">
      <c r="A149" s="157">
        <v>44185</v>
      </c>
      <c r="B149" s="158">
        <v>107.82608695652175</v>
      </c>
      <c r="C149" s="159" t="s">
        <v>203</v>
      </c>
      <c r="D149" s="159" t="s">
        <v>184</v>
      </c>
      <c r="E149" s="160" t="s">
        <v>174</v>
      </c>
      <c r="F149" s="1"/>
    </row>
    <row r="150" spans="1:6" s="87" customFormat="1" x14ac:dyDescent="0.2">
      <c r="A150" s="157">
        <v>44207</v>
      </c>
      <c r="B150" s="158">
        <v>384.54</v>
      </c>
      <c r="C150" s="159" t="s">
        <v>200</v>
      </c>
      <c r="D150" s="159" t="s">
        <v>186</v>
      </c>
      <c r="E150" s="160" t="s">
        <v>179</v>
      </c>
      <c r="F150" s="1"/>
    </row>
    <row r="151" spans="1:6" s="87" customFormat="1" x14ac:dyDescent="0.2">
      <c r="A151" s="157">
        <v>44239</v>
      </c>
      <c r="B151" s="158">
        <v>100.04</v>
      </c>
      <c r="C151" s="159" t="s">
        <v>201</v>
      </c>
      <c r="D151" s="159" t="s">
        <v>189</v>
      </c>
      <c r="E151" s="160" t="s">
        <v>190</v>
      </c>
      <c r="F151" s="1"/>
    </row>
    <row r="152" spans="1:6" s="87" customFormat="1" ht="15.95" customHeight="1" x14ac:dyDescent="0.2">
      <c r="A152" s="157">
        <v>44241</v>
      </c>
      <c r="B152" s="158">
        <v>469.86</v>
      </c>
      <c r="C152" s="159" t="s">
        <v>343</v>
      </c>
      <c r="D152" s="159" t="s">
        <v>189</v>
      </c>
      <c r="E152" s="160" t="s">
        <v>311</v>
      </c>
      <c r="F152" s="1"/>
    </row>
    <row r="153" spans="1:6" s="87" customFormat="1" x14ac:dyDescent="0.2">
      <c r="A153" s="157">
        <v>44243</v>
      </c>
      <c r="B153" s="158">
        <v>411.48</v>
      </c>
      <c r="C153" s="159" t="s">
        <v>200</v>
      </c>
      <c r="D153" s="159" t="s">
        <v>186</v>
      </c>
      <c r="E153" s="160" t="s">
        <v>179</v>
      </c>
      <c r="F153" s="1"/>
    </row>
    <row r="154" spans="1:6" s="87" customFormat="1" x14ac:dyDescent="0.2">
      <c r="A154" s="157">
        <v>44243</v>
      </c>
      <c r="B154" s="158">
        <v>17.21</v>
      </c>
      <c r="C154" s="159" t="s">
        <v>200</v>
      </c>
      <c r="D154" s="159" t="s">
        <v>186</v>
      </c>
      <c r="E154" s="160" t="s">
        <v>179</v>
      </c>
      <c r="F154" s="1"/>
    </row>
    <row r="155" spans="1:6" s="87" customFormat="1" x14ac:dyDescent="0.2">
      <c r="A155" s="157">
        <v>44249</v>
      </c>
      <c r="B155" s="158">
        <v>75.443478260869568</v>
      </c>
      <c r="C155" s="159" t="s">
        <v>200</v>
      </c>
      <c r="D155" s="159" t="s">
        <v>185</v>
      </c>
      <c r="E155" s="160" t="s">
        <v>179</v>
      </c>
      <c r="F155" s="169"/>
    </row>
    <row r="156" spans="1:6" s="87" customFormat="1" x14ac:dyDescent="0.2">
      <c r="A156" s="157">
        <v>44249</v>
      </c>
      <c r="B156" s="158">
        <v>28.234782608695653</v>
      </c>
      <c r="C156" s="159" t="s">
        <v>200</v>
      </c>
      <c r="D156" s="159" t="s">
        <v>185</v>
      </c>
      <c r="E156" s="160" t="s">
        <v>179</v>
      </c>
      <c r="F156" s="169"/>
    </row>
    <row r="157" spans="1:6" s="87" customFormat="1" ht="25.5" x14ac:dyDescent="0.2">
      <c r="A157" s="157">
        <v>44249</v>
      </c>
      <c r="B157" s="158">
        <v>351.21</v>
      </c>
      <c r="C157" s="159" t="s">
        <v>310</v>
      </c>
      <c r="D157" s="159" t="s">
        <v>186</v>
      </c>
      <c r="E157" s="160" t="s">
        <v>179</v>
      </c>
      <c r="F157" s="1"/>
    </row>
    <row r="158" spans="1:6" s="87" customFormat="1" ht="25.5" x14ac:dyDescent="0.2">
      <c r="A158" s="157">
        <v>44249</v>
      </c>
      <c r="B158" s="158">
        <v>33.04347826086957</v>
      </c>
      <c r="C158" s="159" t="s">
        <v>310</v>
      </c>
      <c r="D158" s="162" t="s">
        <v>171</v>
      </c>
      <c r="E158" s="163" t="s">
        <v>179</v>
      </c>
      <c r="F158" s="1"/>
    </row>
    <row r="159" spans="1:6" s="87" customFormat="1" ht="25.5" x14ac:dyDescent="0.2">
      <c r="A159" s="157">
        <v>44250</v>
      </c>
      <c r="B159" s="158">
        <v>30.008695652173913</v>
      </c>
      <c r="C159" s="159" t="s">
        <v>310</v>
      </c>
      <c r="D159" s="159" t="s">
        <v>185</v>
      </c>
      <c r="E159" s="160" t="s">
        <v>179</v>
      </c>
      <c r="F159" s="169"/>
    </row>
    <row r="160" spans="1:6" s="87" customFormat="1" ht="25.5" x14ac:dyDescent="0.2">
      <c r="A160" s="157">
        <v>44250</v>
      </c>
      <c r="B160" s="158">
        <v>60.486956521739138</v>
      </c>
      <c r="C160" s="159" t="s">
        <v>310</v>
      </c>
      <c r="D160" s="159" t="s">
        <v>185</v>
      </c>
      <c r="E160" s="160" t="s">
        <v>179</v>
      </c>
      <c r="F160" s="169"/>
    </row>
    <row r="161" spans="1:6" s="87" customFormat="1" x14ac:dyDescent="0.2">
      <c r="A161" s="157">
        <v>44251</v>
      </c>
      <c r="B161" s="158">
        <v>56.521739130434788</v>
      </c>
      <c r="C161" s="159" t="s">
        <v>203</v>
      </c>
      <c r="D161" s="159" t="s">
        <v>184</v>
      </c>
      <c r="E161" s="160" t="s">
        <v>174</v>
      </c>
      <c r="F161" s="1"/>
    </row>
    <row r="162" spans="1:6" s="87" customFormat="1" x14ac:dyDescent="0.2">
      <c r="A162" s="157">
        <v>44252</v>
      </c>
      <c r="B162" s="158">
        <v>520.82000000000005</v>
      </c>
      <c r="C162" s="159" t="s">
        <v>205</v>
      </c>
      <c r="D162" s="159" t="s">
        <v>186</v>
      </c>
      <c r="E162" s="160" t="s">
        <v>173</v>
      </c>
      <c r="F162" s="1"/>
    </row>
    <row r="163" spans="1:6" s="87" customFormat="1" x14ac:dyDescent="0.2">
      <c r="A163" s="157">
        <v>44252</v>
      </c>
      <c r="B163" s="158">
        <v>62.76</v>
      </c>
      <c r="C163" s="159" t="s">
        <v>205</v>
      </c>
      <c r="D163" s="159" t="s">
        <v>188</v>
      </c>
      <c r="E163" s="160" t="s">
        <v>173</v>
      </c>
      <c r="F163" s="1"/>
    </row>
    <row r="164" spans="1:6" s="87" customFormat="1" x14ac:dyDescent="0.2">
      <c r="A164" s="157">
        <v>44253</v>
      </c>
      <c r="B164" s="158">
        <v>56.521739130434788</v>
      </c>
      <c r="C164" s="159" t="s">
        <v>206</v>
      </c>
      <c r="D164" s="159" t="s">
        <v>184</v>
      </c>
      <c r="E164" s="160" t="s">
        <v>174</v>
      </c>
      <c r="F164" s="1"/>
    </row>
    <row r="165" spans="1:6" s="87" customFormat="1" x14ac:dyDescent="0.2">
      <c r="A165" s="157">
        <v>44263</v>
      </c>
      <c r="B165" s="158">
        <v>17.57</v>
      </c>
      <c r="C165" s="159" t="s">
        <v>200</v>
      </c>
      <c r="D165" s="159" t="s">
        <v>185</v>
      </c>
      <c r="E165" s="160" t="s">
        <v>179</v>
      </c>
      <c r="F165" s="169"/>
    </row>
    <row r="166" spans="1:6" s="87" customFormat="1" x14ac:dyDescent="0.2">
      <c r="A166" s="157">
        <v>44263</v>
      </c>
      <c r="B166" s="158">
        <v>46.643478260869571</v>
      </c>
      <c r="C166" s="159" t="s">
        <v>200</v>
      </c>
      <c r="D166" s="159" t="s">
        <v>185</v>
      </c>
      <c r="E166" s="160" t="s">
        <v>179</v>
      </c>
      <c r="F166" s="169"/>
    </row>
    <row r="167" spans="1:6" s="87" customFormat="1" x14ac:dyDescent="0.2">
      <c r="A167" s="157">
        <v>44263</v>
      </c>
      <c r="B167" s="158">
        <v>805.74</v>
      </c>
      <c r="C167" s="159" t="s">
        <v>200</v>
      </c>
      <c r="D167" s="159" t="s">
        <v>186</v>
      </c>
      <c r="E167" s="160" t="s">
        <v>179</v>
      </c>
      <c r="F167" s="1"/>
    </row>
    <row r="168" spans="1:6" s="87" customFormat="1" x14ac:dyDescent="0.2">
      <c r="A168" s="157">
        <v>44263</v>
      </c>
      <c r="B168" s="158">
        <v>61.12</v>
      </c>
      <c r="C168" s="159" t="s">
        <v>200</v>
      </c>
      <c r="D168" s="159" t="s">
        <v>186</v>
      </c>
      <c r="E168" s="160" t="s">
        <v>179</v>
      </c>
      <c r="F168" s="1"/>
    </row>
    <row r="169" spans="1:6" s="87" customFormat="1" x14ac:dyDescent="0.2">
      <c r="A169" s="157">
        <v>44263</v>
      </c>
      <c r="B169" s="158">
        <v>36.17</v>
      </c>
      <c r="C169" s="159" t="s">
        <v>200</v>
      </c>
      <c r="D169" s="159" t="s">
        <v>186</v>
      </c>
      <c r="E169" s="160" t="s">
        <v>179</v>
      </c>
      <c r="F169" s="1"/>
    </row>
    <row r="170" spans="1:6" s="87" customFormat="1" x14ac:dyDescent="0.2">
      <c r="A170" s="157">
        <v>44263</v>
      </c>
      <c r="B170" s="158">
        <v>36.96</v>
      </c>
      <c r="C170" s="159" t="s">
        <v>200</v>
      </c>
      <c r="D170" s="159" t="s">
        <v>171</v>
      </c>
      <c r="E170" s="160" t="s">
        <v>179</v>
      </c>
      <c r="F170" s="1"/>
    </row>
    <row r="171" spans="1:6" s="87" customFormat="1" x14ac:dyDescent="0.2">
      <c r="A171" s="157">
        <v>44263</v>
      </c>
      <c r="B171" s="158">
        <v>34.78</v>
      </c>
      <c r="C171" s="159" t="s">
        <v>200</v>
      </c>
      <c r="D171" s="159" t="s">
        <v>171</v>
      </c>
      <c r="E171" s="160" t="s">
        <v>179</v>
      </c>
      <c r="F171" s="1"/>
    </row>
    <row r="172" spans="1:6" s="87" customFormat="1" x14ac:dyDescent="0.2">
      <c r="A172" s="157">
        <v>44263</v>
      </c>
      <c r="B172" s="158">
        <v>139.52000000000001</v>
      </c>
      <c r="C172" s="159" t="s">
        <v>200</v>
      </c>
      <c r="D172" s="159" t="s">
        <v>302</v>
      </c>
      <c r="E172" s="160" t="s">
        <v>179</v>
      </c>
      <c r="F172" s="1"/>
    </row>
    <row r="173" spans="1:6" s="87" customFormat="1" x14ac:dyDescent="0.2">
      <c r="A173" s="157">
        <v>44264</v>
      </c>
      <c r="B173" s="158">
        <v>24.61</v>
      </c>
      <c r="C173" s="159" t="s">
        <v>200</v>
      </c>
      <c r="D173" s="159" t="s">
        <v>185</v>
      </c>
      <c r="E173" s="160" t="s">
        <v>179</v>
      </c>
      <c r="F173" s="169"/>
    </row>
    <row r="174" spans="1:6" s="87" customFormat="1" x14ac:dyDescent="0.2">
      <c r="A174" s="157">
        <v>44264</v>
      </c>
      <c r="B174" s="158">
        <v>29.913043478260871</v>
      </c>
      <c r="C174" s="159" t="s">
        <v>200</v>
      </c>
      <c r="D174" s="159" t="s">
        <v>185</v>
      </c>
      <c r="E174" s="160" t="s">
        <v>179</v>
      </c>
      <c r="F174" s="169"/>
    </row>
    <row r="175" spans="1:6" s="87" customFormat="1" x14ac:dyDescent="0.2">
      <c r="A175" s="157">
        <v>44265</v>
      </c>
      <c r="B175" s="158">
        <v>28.7</v>
      </c>
      <c r="C175" s="159" t="s">
        <v>200</v>
      </c>
      <c r="D175" s="159" t="s">
        <v>185</v>
      </c>
      <c r="E175" s="160" t="s">
        <v>179</v>
      </c>
      <c r="F175" s="169"/>
    </row>
    <row r="176" spans="1:6" s="87" customFormat="1" x14ac:dyDescent="0.2">
      <c r="A176" s="157">
        <v>44265</v>
      </c>
      <c r="B176" s="158">
        <v>67.495652173913058</v>
      </c>
      <c r="C176" s="159" t="s">
        <v>200</v>
      </c>
      <c r="D176" s="159" t="s">
        <v>185</v>
      </c>
      <c r="E176" s="160" t="s">
        <v>179</v>
      </c>
      <c r="F176" s="169"/>
    </row>
    <row r="177" spans="1:6" s="87" customFormat="1" x14ac:dyDescent="0.2">
      <c r="A177" s="157">
        <v>44266</v>
      </c>
      <c r="B177" s="158">
        <v>27.669565217391305</v>
      </c>
      <c r="C177" s="159" t="s">
        <v>304</v>
      </c>
      <c r="D177" s="159" t="s">
        <v>185</v>
      </c>
      <c r="E177" s="160" t="s">
        <v>183</v>
      </c>
      <c r="F177" s="169"/>
    </row>
    <row r="178" spans="1:6" s="87" customFormat="1" x14ac:dyDescent="0.2">
      <c r="A178" s="157">
        <v>44267</v>
      </c>
      <c r="B178" s="158">
        <v>184.34782608695653</v>
      </c>
      <c r="C178" s="159" t="s">
        <v>203</v>
      </c>
      <c r="D178" s="159" t="s">
        <v>184</v>
      </c>
      <c r="E178" s="160" t="s">
        <v>183</v>
      </c>
      <c r="F178" s="1"/>
    </row>
    <row r="179" spans="1:6" s="87" customFormat="1" x14ac:dyDescent="0.2">
      <c r="A179" s="157">
        <v>44270</v>
      </c>
      <c r="B179" s="158">
        <v>46.643478260869571</v>
      </c>
      <c r="C179" s="159" t="s">
        <v>200</v>
      </c>
      <c r="D179" s="159" t="s">
        <v>185</v>
      </c>
      <c r="E179" s="160" t="s">
        <v>179</v>
      </c>
      <c r="F179" s="169"/>
    </row>
    <row r="180" spans="1:6" s="87" customFormat="1" x14ac:dyDescent="0.2">
      <c r="A180" s="157">
        <v>44270</v>
      </c>
      <c r="B180" s="158">
        <v>67.869565217391312</v>
      </c>
      <c r="C180" s="159" t="s">
        <v>200</v>
      </c>
      <c r="D180" s="159" t="s">
        <v>185</v>
      </c>
      <c r="E180" s="160" t="s">
        <v>179</v>
      </c>
      <c r="F180" s="169"/>
    </row>
    <row r="181" spans="1:6" s="87" customFormat="1" x14ac:dyDescent="0.2">
      <c r="A181" s="157">
        <v>44270</v>
      </c>
      <c r="B181" s="158">
        <v>501.87</v>
      </c>
      <c r="C181" s="159" t="s">
        <v>200</v>
      </c>
      <c r="D181" s="159" t="s">
        <v>186</v>
      </c>
      <c r="E181" s="160" t="s">
        <v>179</v>
      </c>
      <c r="F181" s="1"/>
    </row>
    <row r="182" spans="1:6" s="87" customFormat="1" x14ac:dyDescent="0.2">
      <c r="A182" s="157">
        <v>44271</v>
      </c>
      <c r="B182" s="158">
        <v>56.521739130434788</v>
      </c>
      <c r="C182" s="159" t="s">
        <v>203</v>
      </c>
      <c r="D182" s="159" t="s">
        <v>184</v>
      </c>
      <c r="E182" s="160" t="s">
        <v>174</v>
      </c>
      <c r="F182" s="1"/>
    </row>
    <row r="183" spans="1:6" s="87" customFormat="1" x14ac:dyDescent="0.2">
      <c r="A183" s="157">
        <v>44274</v>
      </c>
      <c r="B183" s="158">
        <v>463.14</v>
      </c>
      <c r="C183" s="159" t="s">
        <v>201</v>
      </c>
      <c r="D183" s="159" t="s">
        <v>186</v>
      </c>
      <c r="E183" s="160" t="s">
        <v>172</v>
      </c>
      <c r="F183" s="1"/>
    </row>
    <row r="184" spans="1:6" s="87" customFormat="1" x14ac:dyDescent="0.2">
      <c r="A184" s="157">
        <v>44275</v>
      </c>
      <c r="B184" s="158">
        <v>56.521739130434788</v>
      </c>
      <c r="C184" s="159" t="s">
        <v>312</v>
      </c>
      <c r="D184" s="159" t="s">
        <v>184</v>
      </c>
      <c r="E184" s="160" t="s">
        <v>174</v>
      </c>
      <c r="F184" s="1"/>
    </row>
    <row r="185" spans="1:6" s="87" customFormat="1" x14ac:dyDescent="0.2">
      <c r="A185" s="157">
        <v>44277</v>
      </c>
      <c r="B185" s="158">
        <v>8</v>
      </c>
      <c r="C185" s="159" t="s">
        <v>200</v>
      </c>
      <c r="D185" s="159" t="s">
        <v>185</v>
      </c>
      <c r="E185" s="160" t="s">
        <v>179</v>
      </c>
      <c r="F185" s="169"/>
    </row>
    <row r="186" spans="1:6" s="87" customFormat="1" x14ac:dyDescent="0.2">
      <c r="A186" s="157">
        <v>44277</v>
      </c>
      <c r="B186" s="158">
        <v>48.982608695652175</v>
      </c>
      <c r="C186" s="159" t="s">
        <v>200</v>
      </c>
      <c r="D186" s="159" t="s">
        <v>185</v>
      </c>
      <c r="E186" s="160" t="s">
        <v>179</v>
      </c>
      <c r="F186" s="169"/>
    </row>
    <row r="187" spans="1:6" s="87" customFormat="1" x14ac:dyDescent="0.2">
      <c r="A187" s="157">
        <v>44277</v>
      </c>
      <c r="B187" s="158">
        <v>626.70000000000005</v>
      </c>
      <c r="C187" s="159" t="s">
        <v>200</v>
      </c>
      <c r="D187" s="159" t="s">
        <v>186</v>
      </c>
      <c r="E187" s="160" t="s">
        <v>179</v>
      </c>
      <c r="F187" s="1"/>
    </row>
    <row r="188" spans="1:6" s="87" customFormat="1" x14ac:dyDescent="0.2">
      <c r="A188" s="157">
        <v>44277</v>
      </c>
      <c r="B188" s="158">
        <v>63.71</v>
      </c>
      <c r="C188" s="159" t="s">
        <v>200</v>
      </c>
      <c r="D188" s="159" t="s">
        <v>186</v>
      </c>
      <c r="E188" s="160" t="s">
        <v>179</v>
      </c>
      <c r="F188" s="1"/>
    </row>
    <row r="189" spans="1:6" s="87" customFormat="1" x14ac:dyDescent="0.2">
      <c r="A189" s="157">
        <v>44277</v>
      </c>
      <c r="B189" s="158">
        <v>221.41</v>
      </c>
      <c r="C189" s="159" t="s">
        <v>200</v>
      </c>
      <c r="D189" s="159" t="s">
        <v>302</v>
      </c>
      <c r="E189" s="160" t="s">
        <v>179</v>
      </c>
      <c r="F189" s="1"/>
    </row>
    <row r="190" spans="1:6" s="87" customFormat="1" x14ac:dyDescent="0.2">
      <c r="A190" s="157">
        <v>44278</v>
      </c>
      <c r="B190" s="158">
        <v>9.0399999999999991</v>
      </c>
      <c r="C190" s="159" t="s">
        <v>200</v>
      </c>
      <c r="D190" s="159" t="s">
        <v>185</v>
      </c>
      <c r="E190" s="160" t="s">
        <v>179</v>
      </c>
      <c r="F190" s="169"/>
    </row>
    <row r="191" spans="1:6" s="87" customFormat="1" x14ac:dyDescent="0.2">
      <c r="A191" s="157">
        <v>44278</v>
      </c>
      <c r="B191" s="158">
        <v>45.713043478260872</v>
      </c>
      <c r="C191" s="159" t="s">
        <v>200</v>
      </c>
      <c r="D191" s="159" t="s">
        <v>185</v>
      </c>
      <c r="E191" s="160" t="s">
        <v>179</v>
      </c>
      <c r="F191" s="169"/>
    </row>
    <row r="192" spans="1:6" s="87" customFormat="1" x14ac:dyDescent="0.2">
      <c r="A192" s="157">
        <v>44277</v>
      </c>
      <c r="B192" s="158">
        <v>49.565217391304351</v>
      </c>
      <c r="C192" s="159" t="s">
        <v>200</v>
      </c>
      <c r="D192" s="162" t="s">
        <v>171</v>
      </c>
      <c r="E192" s="163" t="s">
        <v>179</v>
      </c>
      <c r="F192" s="169"/>
    </row>
    <row r="193" spans="1:6" s="87" customFormat="1" x14ac:dyDescent="0.2">
      <c r="A193" s="157">
        <v>44279</v>
      </c>
      <c r="B193" s="158">
        <v>189.56</v>
      </c>
      <c r="C193" s="159" t="s">
        <v>201</v>
      </c>
      <c r="D193" s="159" t="s">
        <v>186</v>
      </c>
      <c r="E193" s="160" t="s">
        <v>313</v>
      </c>
      <c r="F193" s="1"/>
    </row>
    <row r="194" spans="1:6" s="87" customFormat="1" x14ac:dyDescent="0.2">
      <c r="A194" s="157">
        <v>44279</v>
      </c>
      <c r="B194" s="158">
        <v>23.48</v>
      </c>
      <c r="C194" s="159" t="s">
        <v>201</v>
      </c>
      <c r="D194" s="159" t="s">
        <v>171</v>
      </c>
      <c r="E194" s="160" t="s">
        <v>173</v>
      </c>
      <c r="F194" s="1"/>
    </row>
    <row r="195" spans="1:6" s="87" customFormat="1" x14ac:dyDescent="0.2">
      <c r="A195" s="157">
        <v>44279</v>
      </c>
      <c r="B195" s="158">
        <v>194.15</v>
      </c>
      <c r="C195" s="159" t="s">
        <v>201</v>
      </c>
      <c r="D195" s="159" t="s">
        <v>302</v>
      </c>
      <c r="E195" s="160" t="s">
        <v>173</v>
      </c>
      <c r="F195" s="1"/>
    </row>
    <row r="196" spans="1:6" s="87" customFormat="1" x14ac:dyDescent="0.2">
      <c r="A196" s="157">
        <v>44279</v>
      </c>
      <c r="B196" s="158">
        <v>200.43</v>
      </c>
      <c r="C196" s="159" t="s">
        <v>201</v>
      </c>
      <c r="D196" s="159" t="s">
        <v>188</v>
      </c>
      <c r="E196" s="160" t="s">
        <v>173</v>
      </c>
      <c r="F196" s="1"/>
    </row>
    <row r="197" spans="1:6" s="87" customFormat="1" x14ac:dyDescent="0.2">
      <c r="A197" s="157">
        <v>44279</v>
      </c>
      <c r="B197" s="158">
        <v>60.000000000000007</v>
      </c>
      <c r="C197" s="159" t="s">
        <v>201</v>
      </c>
      <c r="D197" s="162" t="s">
        <v>171</v>
      </c>
      <c r="E197" s="163" t="s">
        <v>173</v>
      </c>
      <c r="F197" s="1"/>
    </row>
    <row r="198" spans="1:6" s="87" customFormat="1" x14ac:dyDescent="0.2">
      <c r="A198" s="157">
        <v>44279</v>
      </c>
      <c r="B198" s="158">
        <v>107.82608695652175</v>
      </c>
      <c r="C198" s="159" t="s">
        <v>204</v>
      </c>
      <c r="D198" s="159" t="s">
        <v>184</v>
      </c>
      <c r="E198" s="160" t="s">
        <v>174</v>
      </c>
      <c r="F198" s="1"/>
    </row>
    <row r="199" spans="1:6" s="87" customFormat="1" x14ac:dyDescent="0.2">
      <c r="A199" s="157">
        <v>44280</v>
      </c>
      <c r="B199" s="158">
        <v>37.086956521739133</v>
      </c>
      <c r="C199" s="159" t="s">
        <v>201</v>
      </c>
      <c r="D199" s="159" t="s">
        <v>303</v>
      </c>
      <c r="E199" s="160" t="s">
        <v>173</v>
      </c>
      <c r="F199" s="1"/>
    </row>
    <row r="200" spans="1:6" s="87" customFormat="1" x14ac:dyDescent="0.2">
      <c r="A200" s="157">
        <v>44281</v>
      </c>
      <c r="B200" s="158">
        <v>56.521739130434788</v>
      </c>
      <c r="C200" s="159" t="s">
        <v>204</v>
      </c>
      <c r="D200" s="159" t="s">
        <v>184</v>
      </c>
      <c r="E200" s="160" t="s">
        <v>174</v>
      </c>
      <c r="F200" s="1"/>
    </row>
    <row r="201" spans="1:6" s="87" customFormat="1" x14ac:dyDescent="0.2">
      <c r="A201" s="157">
        <v>44284</v>
      </c>
      <c r="B201" s="158">
        <v>45.339130434782611</v>
      </c>
      <c r="C201" s="159" t="s">
        <v>200</v>
      </c>
      <c r="D201" s="159" t="s">
        <v>185</v>
      </c>
      <c r="E201" s="160" t="s">
        <v>179</v>
      </c>
      <c r="F201" s="169"/>
    </row>
    <row r="202" spans="1:6" s="87" customFormat="1" x14ac:dyDescent="0.2">
      <c r="A202" s="157">
        <v>44284</v>
      </c>
      <c r="B202" s="158">
        <v>55.617391304347834</v>
      </c>
      <c r="C202" s="159" t="s">
        <v>200</v>
      </c>
      <c r="D202" s="159" t="s">
        <v>185</v>
      </c>
      <c r="E202" s="160" t="s">
        <v>179</v>
      </c>
      <c r="F202" s="169"/>
    </row>
    <row r="203" spans="1:6" s="87" customFormat="1" x14ac:dyDescent="0.2">
      <c r="A203" s="157">
        <v>44284</v>
      </c>
      <c r="B203" s="158">
        <v>485.53</v>
      </c>
      <c r="C203" s="159" t="s">
        <v>200</v>
      </c>
      <c r="D203" s="159" t="s">
        <v>186</v>
      </c>
      <c r="E203" s="160" t="s">
        <v>179</v>
      </c>
      <c r="F203" s="1"/>
    </row>
    <row r="204" spans="1:6" s="87" customFormat="1" x14ac:dyDescent="0.2">
      <c r="A204" s="157">
        <v>44285</v>
      </c>
      <c r="B204" s="158">
        <v>56.521739130434788</v>
      </c>
      <c r="C204" s="159" t="s">
        <v>203</v>
      </c>
      <c r="D204" s="159" t="s">
        <v>184</v>
      </c>
      <c r="E204" s="160" t="s">
        <v>174</v>
      </c>
      <c r="F204" s="1"/>
    </row>
    <row r="205" spans="1:6" s="87" customFormat="1" x14ac:dyDescent="0.2">
      <c r="A205" s="157">
        <v>44292</v>
      </c>
      <c r="B205" s="158">
        <v>46.643478260869571</v>
      </c>
      <c r="C205" s="159" t="s">
        <v>200</v>
      </c>
      <c r="D205" s="159" t="s">
        <v>185</v>
      </c>
      <c r="E205" s="160" t="s">
        <v>179</v>
      </c>
      <c r="F205" s="169"/>
    </row>
    <row r="206" spans="1:6" s="87" customFormat="1" x14ac:dyDescent="0.2">
      <c r="A206" s="157">
        <v>44292</v>
      </c>
      <c r="B206" s="158">
        <v>60.208695652173915</v>
      </c>
      <c r="C206" s="159" t="s">
        <v>200</v>
      </c>
      <c r="D206" s="159" t="s">
        <v>185</v>
      </c>
      <c r="E206" s="160" t="s">
        <v>179</v>
      </c>
      <c r="F206" s="169"/>
    </row>
    <row r="207" spans="1:6" s="87" customFormat="1" x14ac:dyDescent="0.2">
      <c r="A207" s="157">
        <v>44292</v>
      </c>
      <c r="B207" s="158">
        <v>569.89</v>
      </c>
      <c r="C207" s="159" t="s">
        <v>200</v>
      </c>
      <c r="D207" s="159" t="s">
        <v>186</v>
      </c>
      <c r="E207" s="160" t="s">
        <v>179</v>
      </c>
      <c r="F207" s="1"/>
    </row>
    <row r="208" spans="1:6" s="87" customFormat="1" x14ac:dyDescent="0.2">
      <c r="A208" s="157">
        <v>44293</v>
      </c>
      <c r="B208" s="158">
        <v>56.521739130434788</v>
      </c>
      <c r="C208" s="159" t="s">
        <v>203</v>
      </c>
      <c r="D208" s="159" t="s">
        <v>184</v>
      </c>
      <c r="E208" s="160" t="s">
        <v>174</v>
      </c>
      <c r="F208" s="1"/>
    </row>
    <row r="209" spans="1:6" s="87" customFormat="1" x14ac:dyDescent="0.2">
      <c r="A209" s="157">
        <v>44298</v>
      </c>
      <c r="B209" s="158">
        <v>48.330434782608698</v>
      </c>
      <c r="C209" s="159" t="s">
        <v>200</v>
      </c>
      <c r="D209" s="159" t="s">
        <v>185</v>
      </c>
      <c r="E209" s="160" t="s">
        <v>179</v>
      </c>
      <c r="F209" s="169"/>
    </row>
    <row r="210" spans="1:6" s="87" customFormat="1" x14ac:dyDescent="0.2">
      <c r="A210" s="157">
        <v>44298</v>
      </c>
      <c r="B210" s="158">
        <v>60.017391304347825</v>
      </c>
      <c r="C210" s="159" t="s">
        <v>200</v>
      </c>
      <c r="D210" s="159" t="s">
        <v>185</v>
      </c>
      <c r="E210" s="160" t="s">
        <v>179</v>
      </c>
      <c r="F210" s="169"/>
    </row>
    <row r="211" spans="1:6" s="87" customFormat="1" x14ac:dyDescent="0.2">
      <c r="A211" s="157">
        <v>44298</v>
      </c>
      <c r="B211" s="158">
        <v>598.01</v>
      </c>
      <c r="C211" s="159" t="s">
        <v>200</v>
      </c>
      <c r="D211" s="159" t="s">
        <v>186</v>
      </c>
      <c r="E211" s="160" t="s">
        <v>179</v>
      </c>
      <c r="F211" s="1"/>
    </row>
    <row r="212" spans="1:6" s="87" customFormat="1" x14ac:dyDescent="0.2">
      <c r="A212" s="157">
        <v>44299</v>
      </c>
      <c r="B212" s="158">
        <v>63.843478260869574</v>
      </c>
      <c r="C212" s="159" t="s">
        <v>200</v>
      </c>
      <c r="D212" s="159" t="s">
        <v>185</v>
      </c>
      <c r="E212" s="160" t="s">
        <v>179</v>
      </c>
      <c r="F212" s="169"/>
    </row>
    <row r="213" spans="1:6" s="87" customFormat="1" x14ac:dyDescent="0.2">
      <c r="A213" s="157">
        <v>44299</v>
      </c>
      <c r="B213" s="158">
        <v>72.634782608695659</v>
      </c>
      <c r="C213" s="159" t="s">
        <v>314</v>
      </c>
      <c r="D213" s="159" t="s">
        <v>185</v>
      </c>
      <c r="E213" s="160" t="s">
        <v>183</v>
      </c>
      <c r="F213" s="169"/>
    </row>
    <row r="214" spans="1:6" s="87" customFormat="1" ht="25.5" x14ac:dyDescent="0.2">
      <c r="A214" s="157">
        <v>44299</v>
      </c>
      <c r="B214" s="158">
        <v>874.92</v>
      </c>
      <c r="C214" s="159" t="s">
        <v>288</v>
      </c>
      <c r="D214" s="159" t="s">
        <v>186</v>
      </c>
      <c r="E214" s="160" t="s">
        <v>315</v>
      </c>
      <c r="F214" s="1"/>
    </row>
    <row r="215" spans="1:6" s="87" customFormat="1" x14ac:dyDescent="0.2">
      <c r="A215" s="157">
        <v>44299</v>
      </c>
      <c r="B215" s="158">
        <v>56.521739130434788</v>
      </c>
      <c r="C215" s="159" t="s">
        <v>203</v>
      </c>
      <c r="D215" s="159" t="s">
        <v>184</v>
      </c>
      <c r="E215" s="160" t="s">
        <v>174</v>
      </c>
      <c r="F215" s="1"/>
    </row>
    <row r="216" spans="1:6" s="87" customFormat="1" ht="25.5" x14ac:dyDescent="0.2">
      <c r="A216" s="157">
        <v>44300</v>
      </c>
      <c r="B216" s="158">
        <v>29.53913043478261</v>
      </c>
      <c r="C216" s="159" t="s">
        <v>316</v>
      </c>
      <c r="D216" s="159" t="s">
        <v>185</v>
      </c>
      <c r="E216" s="160" t="s">
        <v>179</v>
      </c>
      <c r="F216" s="169"/>
    </row>
    <row r="217" spans="1:6" s="87" customFormat="1" ht="25.5" x14ac:dyDescent="0.2">
      <c r="A217" s="157">
        <v>44300</v>
      </c>
      <c r="B217" s="158">
        <v>521.23</v>
      </c>
      <c r="C217" s="159" t="s">
        <v>316</v>
      </c>
      <c r="D217" s="159" t="s">
        <v>186</v>
      </c>
      <c r="E217" s="160" t="s">
        <v>179</v>
      </c>
      <c r="F217" s="1"/>
    </row>
    <row r="218" spans="1:6" s="87" customFormat="1" ht="25.5" x14ac:dyDescent="0.2">
      <c r="A218" s="157">
        <v>44300</v>
      </c>
      <c r="B218" s="158">
        <v>160.27000000000001</v>
      </c>
      <c r="C218" s="159" t="s">
        <v>316</v>
      </c>
      <c r="D218" s="159" t="s">
        <v>186</v>
      </c>
      <c r="E218" s="160" t="s">
        <v>179</v>
      </c>
      <c r="F218" s="1"/>
    </row>
    <row r="219" spans="1:6" s="87" customFormat="1" x14ac:dyDescent="0.2">
      <c r="A219" s="157">
        <v>44301</v>
      </c>
      <c r="B219" s="158">
        <v>107.82608695652175</v>
      </c>
      <c r="C219" s="159" t="s">
        <v>317</v>
      </c>
      <c r="D219" s="159" t="s">
        <v>184</v>
      </c>
      <c r="E219" s="160" t="s">
        <v>174</v>
      </c>
      <c r="F219" s="1"/>
    </row>
    <row r="220" spans="1:6" s="87" customFormat="1" x14ac:dyDescent="0.2">
      <c r="A220" s="157">
        <v>44302</v>
      </c>
      <c r="B220" s="158">
        <v>52.069565217391307</v>
      </c>
      <c r="C220" s="159" t="s">
        <v>207</v>
      </c>
      <c r="D220" s="159" t="s">
        <v>185</v>
      </c>
      <c r="E220" s="160" t="s">
        <v>179</v>
      </c>
      <c r="F220" s="169"/>
    </row>
    <row r="221" spans="1:6" s="87" customFormat="1" x14ac:dyDescent="0.2">
      <c r="A221" s="157">
        <v>44302</v>
      </c>
      <c r="B221" s="158">
        <v>52.443478260869568</v>
      </c>
      <c r="C221" s="159" t="s">
        <v>207</v>
      </c>
      <c r="D221" s="159" t="s">
        <v>185</v>
      </c>
      <c r="E221" s="160" t="s">
        <v>179</v>
      </c>
      <c r="F221" s="169"/>
    </row>
    <row r="222" spans="1:6" s="87" customFormat="1" x14ac:dyDescent="0.2">
      <c r="A222" s="157">
        <v>44302</v>
      </c>
      <c r="B222" s="158">
        <v>458.83</v>
      </c>
      <c r="C222" s="159" t="s">
        <v>207</v>
      </c>
      <c r="D222" s="159" t="s">
        <v>186</v>
      </c>
      <c r="E222" s="160" t="s">
        <v>179</v>
      </c>
      <c r="F222" s="1"/>
    </row>
    <row r="223" spans="1:6" s="87" customFormat="1" x14ac:dyDescent="0.2">
      <c r="A223" s="157">
        <v>44303</v>
      </c>
      <c r="B223" s="158">
        <v>25.704347826086959</v>
      </c>
      <c r="C223" s="159" t="s">
        <v>207</v>
      </c>
      <c r="D223" s="159" t="s">
        <v>185</v>
      </c>
      <c r="E223" s="160" t="s">
        <v>179</v>
      </c>
      <c r="F223" s="169"/>
    </row>
    <row r="224" spans="1:6" s="87" customFormat="1" x14ac:dyDescent="0.2">
      <c r="A224" s="157">
        <v>44303</v>
      </c>
      <c r="B224" s="158">
        <v>37.017391304347832</v>
      </c>
      <c r="C224" s="159" t="s">
        <v>207</v>
      </c>
      <c r="D224" s="159" t="s">
        <v>185</v>
      </c>
      <c r="E224" s="160" t="s">
        <v>179</v>
      </c>
      <c r="F224" s="169"/>
    </row>
    <row r="225" spans="1:6" s="87" customFormat="1" x14ac:dyDescent="0.2">
      <c r="A225" s="157">
        <v>44303</v>
      </c>
      <c r="B225" s="158">
        <v>56.521739130434788</v>
      </c>
      <c r="C225" s="159" t="s">
        <v>208</v>
      </c>
      <c r="D225" s="159" t="s">
        <v>184</v>
      </c>
      <c r="E225" s="160" t="s">
        <v>174</v>
      </c>
      <c r="F225" s="1"/>
    </row>
    <row r="226" spans="1:6" s="87" customFormat="1" x14ac:dyDescent="0.2">
      <c r="A226" s="157">
        <v>44306</v>
      </c>
      <c r="B226" s="158">
        <v>10.086956521739131</v>
      </c>
      <c r="C226" s="159" t="s">
        <v>287</v>
      </c>
      <c r="D226" s="159" t="s">
        <v>184</v>
      </c>
      <c r="E226" s="160" t="s">
        <v>174</v>
      </c>
      <c r="F226" s="1"/>
    </row>
    <row r="227" spans="1:6" s="87" customFormat="1" x14ac:dyDescent="0.2">
      <c r="A227" s="157">
        <v>44307</v>
      </c>
      <c r="B227" s="158">
        <v>47.04347826086957</v>
      </c>
      <c r="C227" s="159" t="s">
        <v>289</v>
      </c>
      <c r="D227" s="159" t="s">
        <v>185</v>
      </c>
      <c r="E227" s="160" t="s">
        <v>183</v>
      </c>
      <c r="F227" s="169"/>
    </row>
    <row r="228" spans="1:6" s="87" customFormat="1" x14ac:dyDescent="0.2">
      <c r="A228" s="157">
        <v>44307</v>
      </c>
      <c r="B228" s="158">
        <v>44.782608695652179</v>
      </c>
      <c r="C228" s="159" t="s">
        <v>318</v>
      </c>
      <c r="D228" s="159" t="s">
        <v>185</v>
      </c>
      <c r="E228" s="160" t="s">
        <v>179</v>
      </c>
      <c r="F228" s="169"/>
    </row>
    <row r="229" spans="1:6" s="87" customFormat="1" x14ac:dyDescent="0.2">
      <c r="A229" s="157">
        <v>44307</v>
      </c>
      <c r="B229" s="158">
        <v>41.04</v>
      </c>
      <c r="C229" s="159" t="s">
        <v>319</v>
      </c>
      <c r="D229" s="159" t="s">
        <v>185</v>
      </c>
      <c r="E229" s="160" t="s">
        <v>179</v>
      </c>
      <c r="F229" s="169"/>
    </row>
    <row r="230" spans="1:6" s="87" customFormat="1" x14ac:dyDescent="0.2">
      <c r="A230" s="157">
        <v>44307</v>
      </c>
      <c r="B230" s="158">
        <v>41.739130434782609</v>
      </c>
      <c r="C230" s="159" t="s">
        <v>290</v>
      </c>
      <c r="D230" s="159" t="s">
        <v>185</v>
      </c>
      <c r="E230" s="160" t="s">
        <v>179</v>
      </c>
      <c r="F230" s="169"/>
    </row>
    <row r="231" spans="1:6" s="87" customFormat="1" x14ac:dyDescent="0.2">
      <c r="A231" s="157">
        <v>44307</v>
      </c>
      <c r="B231" s="158">
        <v>655.05999999999995</v>
      </c>
      <c r="C231" s="159" t="s">
        <v>290</v>
      </c>
      <c r="D231" s="159" t="s">
        <v>186</v>
      </c>
      <c r="E231" s="160" t="s">
        <v>179</v>
      </c>
      <c r="F231" s="1"/>
    </row>
    <row r="232" spans="1:6" s="87" customFormat="1" x14ac:dyDescent="0.2">
      <c r="A232" s="157">
        <v>44307</v>
      </c>
      <c r="B232" s="158">
        <v>272.60000000000002</v>
      </c>
      <c r="C232" s="159" t="s">
        <v>290</v>
      </c>
      <c r="D232" s="159" t="s">
        <v>186</v>
      </c>
      <c r="E232" s="160" t="s">
        <v>179</v>
      </c>
      <c r="F232" s="1"/>
    </row>
    <row r="233" spans="1:6" s="87" customFormat="1" x14ac:dyDescent="0.2">
      <c r="A233" s="157">
        <v>44307</v>
      </c>
      <c r="B233" s="158">
        <v>353.59</v>
      </c>
      <c r="C233" s="159" t="s">
        <v>290</v>
      </c>
      <c r="D233" s="159" t="s">
        <v>302</v>
      </c>
      <c r="E233" s="160" t="s">
        <v>179</v>
      </c>
      <c r="F233" s="1"/>
    </row>
    <row r="234" spans="1:6" s="87" customFormat="1" x14ac:dyDescent="0.2">
      <c r="A234" s="157">
        <v>44309</v>
      </c>
      <c r="B234" s="158">
        <v>47.017391304347832</v>
      </c>
      <c r="C234" s="159" t="s">
        <v>290</v>
      </c>
      <c r="D234" s="159" t="s">
        <v>185</v>
      </c>
      <c r="E234" s="160" t="s">
        <v>179</v>
      </c>
      <c r="F234" s="169"/>
    </row>
    <row r="235" spans="1:6" s="87" customFormat="1" x14ac:dyDescent="0.2">
      <c r="A235" s="157">
        <v>44310</v>
      </c>
      <c r="B235" s="158">
        <v>150.43478260869566</v>
      </c>
      <c r="C235" s="159" t="s">
        <v>290</v>
      </c>
      <c r="D235" s="159" t="s">
        <v>184</v>
      </c>
      <c r="E235" s="160" t="s">
        <v>174</v>
      </c>
      <c r="F235" s="1"/>
    </row>
    <row r="236" spans="1:6" s="87" customFormat="1" x14ac:dyDescent="0.2">
      <c r="A236" s="157">
        <v>44314</v>
      </c>
      <c r="B236" s="158">
        <v>465.89</v>
      </c>
      <c r="C236" s="159" t="s">
        <v>209</v>
      </c>
      <c r="D236" s="159" t="s">
        <v>186</v>
      </c>
      <c r="E236" s="160" t="s">
        <v>179</v>
      </c>
      <c r="F236" s="1"/>
    </row>
    <row r="237" spans="1:6" s="87" customFormat="1" x14ac:dyDescent="0.2">
      <c r="A237" s="157">
        <v>44314</v>
      </c>
      <c r="B237" s="158">
        <v>125.86</v>
      </c>
      <c r="C237" s="159" t="s">
        <v>209</v>
      </c>
      <c r="D237" s="159" t="s">
        <v>188</v>
      </c>
      <c r="E237" s="160" t="s">
        <v>179</v>
      </c>
      <c r="F237" s="1"/>
    </row>
    <row r="238" spans="1:6" s="87" customFormat="1" x14ac:dyDescent="0.2">
      <c r="A238" s="157">
        <v>44316</v>
      </c>
      <c r="B238" s="158">
        <v>4.0999999999999996</v>
      </c>
      <c r="C238" s="159" t="s">
        <v>209</v>
      </c>
      <c r="D238" s="159" t="s">
        <v>185</v>
      </c>
      <c r="E238" s="160" t="s">
        <v>179</v>
      </c>
      <c r="F238" s="169"/>
    </row>
    <row r="239" spans="1:6" s="87" customFormat="1" x14ac:dyDescent="0.2">
      <c r="A239" s="157">
        <v>44316</v>
      </c>
      <c r="B239" s="158">
        <v>27.121739130434786</v>
      </c>
      <c r="C239" s="159" t="s">
        <v>209</v>
      </c>
      <c r="D239" s="159" t="s">
        <v>303</v>
      </c>
      <c r="E239" s="160" t="s">
        <v>179</v>
      </c>
      <c r="F239" s="1"/>
    </row>
    <row r="240" spans="1:6" s="87" customFormat="1" x14ac:dyDescent="0.2">
      <c r="A240" s="157">
        <v>44317</v>
      </c>
      <c r="B240" s="158">
        <v>107.82608695652175</v>
      </c>
      <c r="C240" s="159" t="s">
        <v>282</v>
      </c>
      <c r="D240" s="159" t="s">
        <v>184</v>
      </c>
      <c r="E240" s="160" t="s">
        <v>179</v>
      </c>
      <c r="F240" s="169"/>
    </row>
    <row r="241" spans="1:6" s="87" customFormat="1" x14ac:dyDescent="0.2">
      <c r="A241" s="157">
        <v>44319</v>
      </c>
      <c r="B241" s="158">
        <v>607.15</v>
      </c>
      <c r="C241" s="159" t="s">
        <v>200</v>
      </c>
      <c r="D241" s="159" t="s">
        <v>186</v>
      </c>
      <c r="E241" s="160" t="s">
        <v>179</v>
      </c>
      <c r="F241" s="1"/>
    </row>
    <row r="242" spans="1:6" s="87" customFormat="1" x14ac:dyDescent="0.2">
      <c r="A242" s="157">
        <v>44322</v>
      </c>
      <c r="B242" s="158">
        <v>37.74</v>
      </c>
      <c r="C242" s="159" t="s">
        <v>200</v>
      </c>
      <c r="D242" s="159" t="s">
        <v>185</v>
      </c>
      <c r="E242" s="160" t="s">
        <v>179</v>
      </c>
      <c r="F242" s="169"/>
    </row>
    <row r="243" spans="1:6" s="87" customFormat="1" x14ac:dyDescent="0.2">
      <c r="A243" s="157">
        <v>44322</v>
      </c>
      <c r="B243" s="158">
        <v>681.5</v>
      </c>
      <c r="C243" s="159" t="s">
        <v>200</v>
      </c>
      <c r="D243" s="159" t="s">
        <v>186</v>
      </c>
      <c r="E243" s="160" t="s">
        <v>179</v>
      </c>
      <c r="F243" s="1"/>
    </row>
    <row r="244" spans="1:6" s="87" customFormat="1" x14ac:dyDescent="0.2">
      <c r="A244" s="157">
        <v>44323</v>
      </c>
      <c r="B244" s="158">
        <v>56.521739130434788</v>
      </c>
      <c r="C244" s="159" t="s">
        <v>203</v>
      </c>
      <c r="D244" s="159" t="s">
        <v>184</v>
      </c>
      <c r="E244" s="160" t="s">
        <v>174</v>
      </c>
      <c r="F244" s="1"/>
    </row>
    <row r="245" spans="1:6" s="87" customFormat="1" x14ac:dyDescent="0.2">
      <c r="A245" s="157">
        <v>44326</v>
      </c>
      <c r="B245" s="158">
        <v>46.643478260869571</v>
      </c>
      <c r="C245" s="159" t="s">
        <v>200</v>
      </c>
      <c r="D245" s="159" t="s">
        <v>185</v>
      </c>
      <c r="E245" s="160" t="s">
        <v>179</v>
      </c>
      <c r="F245" s="169"/>
    </row>
    <row r="246" spans="1:6" s="87" customFormat="1" x14ac:dyDescent="0.2">
      <c r="A246" s="157">
        <v>44326</v>
      </c>
      <c r="B246" s="158">
        <v>31.165217391304353</v>
      </c>
      <c r="C246" s="159" t="s">
        <v>200</v>
      </c>
      <c r="D246" s="159" t="s">
        <v>185</v>
      </c>
      <c r="E246" s="160" t="s">
        <v>179</v>
      </c>
      <c r="F246" s="169"/>
    </row>
    <row r="247" spans="1:6" s="87" customFormat="1" x14ac:dyDescent="0.2">
      <c r="A247" s="157">
        <v>44326</v>
      </c>
      <c r="B247" s="158">
        <v>34.669565217391302</v>
      </c>
      <c r="C247" s="159" t="s">
        <v>200</v>
      </c>
      <c r="D247" s="159" t="s">
        <v>185</v>
      </c>
      <c r="E247" s="160" t="s">
        <v>179</v>
      </c>
      <c r="F247" s="169"/>
    </row>
    <row r="248" spans="1:6" s="87" customFormat="1" x14ac:dyDescent="0.2">
      <c r="A248" s="157">
        <v>44326</v>
      </c>
      <c r="B248" s="158">
        <v>386.58</v>
      </c>
      <c r="C248" s="159" t="s">
        <v>200</v>
      </c>
      <c r="D248" s="159" t="s">
        <v>186</v>
      </c>
      <c r="E248" s="160" t="s">
        <v>179</v>
      </c>
      <c r="F248" s="1"/>
    </row>
    <row r="249" spans="1:6" s="87" customFormat="1" x14ac:dyDescent="0.2">
      <c r="A249" s="157">
        <v>44327</v>
      </c>
      <c r="B249" s="158">
        <v>56.521739130434788</v>
      </c>
      <c r="C249" s="159" t="s">
        <v>203</v>
      </c>
      <c r="D249" s="159" t="s">
        <v>184</v>
      </c>
      <c r="E249" s="160" t="s">
        <v>174</v>
      </c>
      <c r="F249" s="1"/>
    </row>
    <row r="250" spans="1:6" s="87" customFormat="1" x14ac:dyDescent="0.2">
      <c r="A250" s="157">
        <v>44329</v>
      </c>
      <c r="B250" s="158">
        <v>46.643478260869571</v>
      </c>
      <c r="C250" s="159" t="s">
        <v>200</v>
      </c>
      <c r="D250" s="159" t="s">
        <v>185</v>
      </c>
      <c r="E250" s="160" t="s">
        <v>179</v>
      </c>
      <c r="F250" s="169"/>
    </row>
    <row r="251" spans="1:6" s="87" customFormat="1" x14ac:dyDescent="0.2">
      <c r="A251" s="157">
        <v>44329</v>
      </c>
      <c r="B251" s="158">
        <v>35.617391304347827</v>
      </c>
      <c r="C251" s="159" t="s">
        <v>200</v>
      </c>
      <c r="D251" s="159" t="s">
        <v>185</v>
      </c>
      <c r="E251" s="160" t="s">
        <v>179</v>
      </c>
      <c r="F251" s="169"/>
    </row>
    <row r="252" spans="1:6" s="87" customFormat="1" x14ac:dyDescent="0.2">
      <c r="A252" s="157">
        <v>44329</v>
      </c>
      <c r="B252" s="158">
        <v>629.45000000000005</v>
      </c>
      <c r="C252" s="159" t="s">
        <v>200</v>
      </c>
      <c r="D252" s="159" t="s">
        <v>186</v>
      </c>
      <c r="E252" s="160" t="s">
        <v>179</v>
      </c>
      <c r="F252" s="1"/>
    </row>
    <row r="253" spans="1:6" s="87" customFormat="1" x14ac:dyDescent="0.2">
      <c r="A253" s="157">
        <v>44330</v>
      </c>
      <c r="B253" s="158">
        <v>56.521739130434788</v>
      </c>
      <c r="C253" s="159" t="s">
        <v>203</v>
      </c>
      <c r="D253" s="159" t="s">
        <v>184</v>
      </c>
      <c r="E253" s="160" t="s">
        <v>174</v>
      </c>
      <c r="F253" s="1"/>
    </row>
    <row r="254" spans="1:6" s="87" customFormat="1" x14ac:dyDescent="0.2">
      <c r="A254" s="157">
        <v>44332</v>
      </c>
      <c r="B254" s="158">
        <v>59.547826086956533</v>
      </c>
      <c r="C254" s="159" t="s">
        <v>200</v>
      </c>
      <c r="D254" s="159" t="s">
        <v>185</v>
      </c>
      <c r="E254" s="160" t="s">
        <v>179</v>
      </c>
      <c r="F254" s="169"/>
    </row>
    <row r="255" spans="1:6" s="87" customFormat="1" x14ac:dyDescent="0.2">
      <c r="A255" s="157">
        <v>44332</v>
      </c>
      <c r="B255" s="158">
        <v>493.98</v>
      </c>
      <c r="C255" s="159" t="s">
        <v>200</v>
      </c>
      <c r="D255" s="159" t="s">
        <v>186</v>
      </c>
      <c r="E255" s="160" t="s">
        <v>179</v>
      </c>
      <c r="F255" s="1"/>
    </row>
    <row r="256" spans="1:6" s="87" customFormat="1" x14ac:dyDescent="0.2">
      <c r="A256" s="157">
        <v>44333</v>
      </c>
      <c r="B256" s="158">
        <v>25.7</v>
      </c>
      <c r="C256" s="159" t="s">
        <v>200</v>
      </c>
      <c r="D256" s="159" t="s">
        <v>185</v>
      </c>
      <c r="E256" s="160" t="s">
        <v>179</v>
      </c>
      <c r="F256" s="1"/>
    </row>
    <row r="257" spans="1:6" s="87" customFormat="1" x14ac:dyDescent="0.2">
      <c r="A257" s="157">
        <v>44333</v>
      </c>
      <c r="B257" s="158">
        <v>37.020000000000003</v>
      </c>
      <c r="C257" s="159" t="s">
        <v>200</v>
      </c>
      <c r="D257" s="159" t="s">
        <v>185</v>
      </c>
      <c r="E257" s="160" t="s">
        <v>179</v>
      </c>
      <c r="F257" s="1"/>
    </row>
    <row r="258" spans="1:6" s="87" customFormat="1" x14ac:dyDescent="0.2">
      <c r="A258" s="157">
        <v>44333</v>
      </c>
      <c r="B258" s="158">
        <v>16.61</v>
      </c>
      <c r="C258" s="159" t="s">
        <v>200</v>
      </c>
      <c r="D258" s="159" t="s">
        <v>185</v>
      </c>
      <c r="E258" s="160" t="s">
        <v>179</v>
      </c>
      <c r="F258" s="1"/>
    </row>
    <row r="259" spans="1:6" s="87" customFormat="1" x14ac:dyDescent="0.2">
      <c r="A259" s="157">
        <v>44334</v>
      </c>
      <c r="B259" s="158">
        <v>56.521739130434788</v>
      </c>
      <c r="C259" s="159" t="s">
        <v>203</v>
      </c>
      <c r="D259" s="159" t="s">
        <v>184</v>
      </c>
      <c r="E259" s="160" t="s">
        <v>174</v>
      </c>
      <c r="F259" s="1"/>
    </row>
    <row r="260" spans="1:6" s="87" customFormat="1" x14ac:dyDescent="0.2">
      <c r="A260" s="157">
        <v>44347</v>
      </c>
      <c r="B260" s="158">
        <v>5.43</v>
      </c>
      <c r="C260" s="159" t="s">
        <v>200</v>
      </c>
      <c r="D260" s="159" t="s">
        <v>185</v>
      </c>
      <c r="E260" s="160" t="s">
        <v>179</v>
      </c>
      <c r="F260" s="169"/>
    </row>
    <row r="261" spans="1:6" s="87" customFormat="1" x14ac:dyDescent="0.2">
      <c r="A261" s="157">
        <v>44347</v>
      </c>
      <c r="B261" s="158">
        <v>48.982608695652175</v>
      </c>
      <c r="C261" s="159" t="s">
        <v>200</v>
      </c>
      <c r="D261" s="159" t="s">
        <v>185</v>
      </c>
      <c r="E261" s="160" t="s">
        <v>179</v>
      </c>
      <c r="F261" s="169"/>
    </row>
    <row r="262" spans="1:6" s="87" customFormat="1" x14ac:dyDescent="0.2">
      <c r="A262" s="157">
        <v>44347</v>
      </c>
      <c r="B262" s="158">
        <v>51.791304347826092</v>
      </c>
      <c r="C262" s="159" t="s">
        <v>200</v>
      </c>
      <c r="D262" s="159" t="s">
        <v>185</v>
      </c>
      <c r="E262" s="160" t="s">
        <v>179</v>
      </c>
      <c r="F262" s="169"/>
    </row>
    <row r="263" spans="1:6" s="87" customFormat="1" x14ac:dyDescent="0.2">
      <c r="A263" s="157">
        <v>44347</v>
      </c>
      <c r="B263" s="158">
        <v>493.98</v>
      </c>
      <c r="C263" s="159" t="s">
        <v>200</v>
      </c>
      <c r="D263" s="159" t="s">
        <v>186</v>
      </c>
      <c r="E263" s="160" t="s">
        <v>179</v>
      </c>
      <c r="F263" s="1"/>
    </row>
    <row r="264" spans="1:6" s="87" customFormat="1" x14ac:dyDescent="0.2">
      <c r="A264" s="157">
        <v>44348</v>
      </c>
      <c r="B264" s="158">
        <v>56.521739130434788</v>
      </c>
      <c r="C264" s="159" t="s">
        <v>203</v>
      </c>
      <c r="D264" s="159" t="s">
        <v>184</v>
      </c>
      <c r="E264" s="160" t="s">
        <v>174</v>
      </c>
      <c r="F264" s="1"/>
    </row>
    <row r="265" spans="1:6" s="87" customFormat="1" x14ac:dyDescent="0.2">
      <c r="A265" s="157">
        <v>44349</v>
      </c>
      <c r="B265" s="158">
        <v>538.58000000000004</v>
      </c>
      <c r="C265" s="159" t="s">
        <v>200</v>
      </c>
      <c r="D265" s="159" t="s">
        <v>186</v>
      </c>
      <c r="E265" s="160" t="s">
        <v>179</v>
      </c>
      <c r="F265" s="1"/>
    </row>
    <row r="266" spans="1:6" s="87" customFormat="1" x14ac:dyDescent="0.2">
      <c r="A266" s="157">
        <v>44349</v>
      </c>
      <c r="B266" s="158">
        <v>24.78</v>
      </c>
      <c r="C266" s="159" t="s">
        <v>200</v>
      </c>
      <c r="D266" s="159" t="s">
        <v>186</v>
      </c>
      <c r="E266" s="160" t="s">
        <v>179</v>
      </c>
      <c r="F266" s="1"/>
    </row>
    <row r="267" spans="1:6" s="87" customFormat="1" x14ac:dyDescent="0.2">
      <c r="A267" s="157">
        <v>44349</v>
      </c>
      <c r="B267" s="158">
        <v>44.495652173913051</v>
      </c>
      <c r="C267" s="159" t="s">
        <v>194</v>
      </c>
      <c r="D267" s="159" t="s">
        <v>185</v>
      </c>
      <c r="E267" s="160" t="s">
        <v>179</v>
      </c>
      <c r="F267" s="1"/>
    </row>
    <row r="268" spans="1:6" s="87" customFormat="1" x14ac:dyDescent="0.2">
      <c r="A268" s="157">
        <v>44349</v>
      </c>
      <c r="B268" s="158">
        <v>47.208695652173915</v>
      </c>
      <c r="C268" s="159" t="s">
        <v>195</v>
      </c>
      <c r="D268" s="159" t="s">
        <v>185</v>
      </c>
      <c r="E268" s="160" t="s">
        <v>179</v>
      </c>
      <c r="F268" s="1"/>
    </row>
    <row r="269" spans="1:6" s="87" customFormat="1" x14ac:dyDescent="0.2">
      <c r="A269" s="157">
        <v>44350</v>
      </c>
      <c r="B269" s="158">
        <v>56.521739130434788</v>
      </c>
      <c r="C269" s="159" t="s">
        <v>203</v>
      </c>
      <c r="D269" s="159" t="s">
        <v>184</v>
      </c>
      <c r="E269" s="160" t="s">
        <v>174</v>
      </c>
      <c r="F269" s="1"/>
    </row>
    <row r="270" spans="1:6" s="87" customFormat="1" ht="25.5" x14ac:dyDescent="0.2">
      <c r="A270" s="157">
        <v>44355</v>
      </c>
      <c r="B270" s="158">
        <v>605.74</v>
      </c>
      <c r="C270" s="159" t="s">
        <v>210</v>
      </c>
      <c r="D270" s="159" t="s">
        <v>186</v>
      </c>
      <c r="E270" s="160" t="s">
        <v>320</v>
      </c>
      <c r="F270" s="1"/>
    </row>
    <row r="271" spans="1:6" s="87" customFormat="1" x14ac:dyDescent="0.2">
      <c r="A271" s="157">
        <v>44355</v>
      </c>
      <c r="B271" s="158">
        <v>5.22</v>
      </c>
      <c r="C271" s="159" t="s">
        <v>210</v>
      </c>
      <c r="D271" s="159" t="s">
        <v>171</v>
      </c>
      <c r="E271" s="160" t="s">
        <v>191</v>
      </c>
      <c r="F271" s="1"/>
    </row>
    <row r="272" spans="1:6" s="87" customFormat="1" x14ac:dyDescent="0.2">
      <c r="A272" s="157">
        <v>44355</v>
      </c>
      <c r="B272" s="158">
        <v>69.569999999999993</v>
      </c>
      <c r="C272" s="159" t="s">
        <v>210</v>
      </c>
      <c r="D272" s="159" t="s">
        <v>171</v>
      </c>
      <c r="E272" s="160" t="s">
        <v>191</v>
      </c>
      <c r="F272" s="1"/>
    </row>
    <row r="273" spans="1:6" s="87" customFormat="1" x14ac:dyDescent="0.2">
      <c r="A273" s="157">
        <v>44355</v>
      </c>
      <c r="B273" s="158">
        <v>116.2</v>
      </c>
      <c r="C273" s="159" t="s">
        <v>210</v>
      </c>
      <c r="D273" s="159" t="s">
        <v>302</v>
      </c>
      <c r="E273" s="160" t="s">
        <v>179</v>
      </c>
      <c r="F273" s="1"/>
    </row>
    <row r="274" spans="1:6" s="87" customFormat="1" x14ac:dyDescent="0.2">
      <c r="A274" s="157">
        <v>44355</v>
      </c>
      <c r="B274" s="158">
        <v>55.808695652173924</v>
      </c>
      <c r="C274" s="159" t="s">
        <v>195</v>
      </c>
      <c r="D274" s="159" t="s">
        <v>185</v>
      </c>
      <c r="E274" s="160" t="s">
        <v>179</v>
      </c>
      <c r="F274" s="1"/>
    </row>
    <row r="275" spans="1:6" s="87" customFormat="1" x14ac:dyDescent="0.2">
      <c r="A275" s="157">
        <v>44356</v>
      </c>
      <c r="B275" s="158">
        <v>50.295652173913048</v>
      </c>
      <c r="C275" s="159" t="s">
        <v>196</v>
      </c>
      <c r="D275" s="159" t="s">
        <v>185</v>
      </c>
      <c r="E275" s="160" t="s">
        <v>179</v>
      </c>
      <c r="F275" s="1"/>
    </row>
    <row r="276" spans="1:6" s="87" customFormat="1" x14ac:dyDescent="0.2">
      <c r="A276" s="157">
        <v>44356</v>
      </c>
      <c r="B276" s="158">
        <v>34.1</v>
      </c>
      <c r="C276" s="159" t="s">
        <v>210</v>
      </c>
      <c r="D276" s="159" t="s">
        <v>185</v>
      </c>
      <c r="E276" s="160" t="s">
        <v>191</v>
      </c>
      <c r="F276" s="169"/>
    </row>
    <row r="277" spans="1:6" s="87" customFormat="1" x14ac:dyDescent="0.2">
      <c r="A277" s="157">
        <v>44357</v>
      </c>
      <c r="B277" s="158">
        <v>12.7</v>
      </c>
      <c r="C277" s="159" t="s">
        <v>210</v>
      </c>
      <c r="D277" s="159" t="s">
        <v>185</v>
      </c>
      <c r="E277" s="160" t="s">
        <v>191</v>
      </c>
      <c r="F277" s="169"/>
    </row>
    <row r="278" spans="1:6" s="87" customFormat="1" x14ac:dyDescent="0.2">
      <c r="A278" s="157">
        <v>44358</v>
      </c>
      <c r="B278" s="158">
        <v>261.58</v>
      </c>
      <c r="C278" s="159" t="s">
        <v>321</v>
      </c>
      <c r="D278" s="159" t="s">
        <v>189</v>
      </c>
      <c r="E278" s="160" t="s">
        <v>322</v>
      </c>
      <c r="F278" s="169"/>
    </row>
    <row r="279" spans="1:6" s="87" customFormat="1" x14ac:dyDescent="0.2">
      <c r="A279" s="157">
        <v>44361</v>
      </c>
      <c r="B279" s="158">
        <v>144.55000000000001</v>
      </c>
      <c r="C279" s="159" t="s">
        <v>200</v>
      </c>
      <c r="D279" s="159" t="s">
        <v>186</v>
      </c>
      <c r="E279" s="160" t="s">
        <v>179</v>
      </c>
      <c r="F279" s="1"/>
    </row>
    <row r="280" spans="1:6" s="87" customFormat="1" x14ac:dyDescent="0.2">
      <c r="A280" s="157">
        <v>44361</v>
      </c>
      <c r="B280" s="158">
        <v>318.83999999999997</v>
      </c>
      <c r="C280" s="159" t="s">
        <v>289</v>
      </c>
      <c r="D280" s="159" t="s">
        <v>186</v>
      </c>
      <c r="E280" s="160" t="s">
        <v>174</v>
      </c>
      <c r="F280" s="1"/>
    </row>
    <row r="281" spans="1:6" s="87" customFormat="1" x14ac:dyDescent="0.2">
      <c r="A281" s="157">
        <v>44361</v>
      </c>
      <c r="B281" s="158">
        <v>42.34782608695653</v>
      </c>
      <c r="C281" s="159" t="s">
        <v>200</v>
      </c>
      <c r="D281" s="159" t="s">
        <v>185</v>
      </c>
      <c r="E281" s="160" t="s">
        <v>179</v>
      </c>
      <c r="F281" s="1"/>
    </row>
    <row r="282" spans="1:6" s="87" customFormat="1" x14ac:dyDescent="0.2">
      <c r="A282" s="157">
        <v>44361</v>
      </c>
      <c r="B282" s="158">
        <v>50.669565217391309</v>
      </c>
      <c r="C282" s="159" t="s">
        <v>200</v>
      </c>
      <c r="D282" s="159" t="s">
        <v>185</v>
      </c>
      <c r="E282" s="160" t="s">
        <v>179</v>
      </c>
      <c r="F282" s="171"/>
    </row>
    <row r="283" spans="1:6" s="87" customFormat="1" x14ac:dyDescent="0.2">
      <c r="A283" s="157">
        <v>44361</v>
      </c>
      <c r="B283" s="158">
        <v>53.19130434782609</v>
      </c>
      <c r="C283" s="159" t="s">
        <v>289</v>
      </c>
      <c r="D283" s="159" t="s">
        <v>185</v>
      </c>
      <c r="E283" s="160" t="s">
        <v>183</v>
      </c>
      <c r="F283" s="171"/>
    </row>
    <row r="284" spans="1:6" s="87" customFormat="1" x14ac:dyDescent="0.2">
      <c r="A284" s="157">
        <v>44361</v>
      </c>
      <c r="B284" s="158">
        <v>82</v>
      </c>
      <c r="C284" s="159" t="s">
        <v>289</v>
      </c>
      <c r="D284" s="162" t="s">
        <v>171</v>
      </c>
      <c r="E284" s="163" t="s">
        <v>183</v>
      </c>
      <c r="F284" s="171"/>
    </row>
    <row r="285" spans="1:6" s="87" customFormat="1" x14ac:dyDescent="0.2">
      <c r="A285" s="157">
        <v>44362</v>
      </c>
      <c r="B285" s="158">
        <v>150.41999999999999</v>
      </c>
      <c r="C285" s="159" t="s">
        <v>323</v>
      </c>
      <c r="D285" s="159" t="s">
        <v>184</v>
      </c>
      <c r="E285" s="160" t="s">
        <v>174</v>
      </c>
      <c r="F285" s="171"/>
    </row>
    <row r="286" spans="1:6" s="87" customFormat="1" x14ac:dyDescent="0.2">
      <c r="A286" s="157">
        <v>44362</v>
      </c>
      <c r="B286" s="158">
        <v>107.83</v>
      </c>
      <c r="C286" s="159" t="s">
        <v>289</v>
      </c>
      <c r="D286" s="159" t="s">
        <v>184</v>
      </c>
      <c r="E286" s="160" t="s">
        <v>174</v>
      </c>
      <c r="F286" s="171"/>
    </row>
    <row r="287" spans="1:6" s="87" customFormat="1" x14ac:dyDescent="0.2">
      <c r="A287" s="157">
        <v>44370</v>
      </c>
      <c r="B287" s="158">
        <v>755</v>
      </c>
      <c r="C287" s="159" t="s">
        <v>211</v>
      </c>
      <c r="D287" s="159" t="s">
        <v>186</v>
      </c>
      <c r="E287" s="160" t="s">
        <v>179</v>
      </c>
      <c r="F287" s="171"/>
    </row>
    <row r="288" spans="1:6" s="87" customFormat="1" x14ac:dyDescent="0.2">
      <c r="A288" s="157">
        <v>44370</v>
      </c>
      <c r="B288" s="158">
        <v>31.226086956521737</v>
      </c>
      <c r="C288" s="159" t="s">
        <v>211</v>
      </c>
      <c r="D288" s="159" t="s">
        <v>185</v>
      </c>
      <c r="E288" s="160" t="s">
        <v>179</v>
      </c>
      <c r="F288" s="171"/>
    </row>
    <row r="289" spans="1:6" s="87" customFormat="1" x14ac:dyDescent="0.2">
      <c r="A289" s="157">
        <v>44370</v>
      </c>
      <c r="B289" s="158">
        <v>42.34782608695653</v>
      </c>
      <c r="C289" s="159" t="s">
        <v>211</v>
      </c>
      <c r="D289" s="159" t="s">
        <v>185</v>
      </c>
      <c r="E289" s="160" t="s">
        <v>179</v>
      </c>
      <c r="F289" s="171"/>
    </row>
    <row r="290" spans="1:6" s="87" customFormat="1" x14ac:dyDescent="0.2">
      <c r="A290" s="157">
        <v>44371</v>
      </c>
      <c r="B290" s="158">
        <v>50.295652173913048</v>
      </c>
      <c r="C290" s="159" t="s">
        <v>211</v>
      </c>
      <c r="D290" s="159" t="s">
        <v>185</v>
      </c>
      <c r="E290" s="160" t="s">
        <v>179</v>
      </c>
      <c r="F290" s="171"/>
    </row>
    <row r="291" spans="1:6" s="87" customFormat="1" x14ac:dyDescent="0.2">
      <c r="A291" s="157">
        <v>44371</v>
      </c>
      <c r="B291" s="158">
        <v>27.765217391304351</v>
      </c>
      <c r="C291" s="159" t="s">
        <v>211</v>
      </c>
      <c r="D291" s="159" t="s">
        <v>185</v>
      </c>
      <c r="E291" s="160" t="s">
        <v>179</v>
      </c>
      <c r="F291" s="171"/>
    </row>
    <row r="292" spans="1:6" s="87" customFormat="1" x14ac:dyDescent="0.2">
      <c r="A292" s="157">
        <v>44371</v>
      </c>
      <c r="B292" s="158">
        <v>107.83</v>
      </c>
      <c r="C292" s="159" t="s">
        <v>212</v>
      </c>
      <c r="D292" s="159" t="s">
        <v>184</v>
      </c>
      <c r="E292" s="160" t="s">
        <v>174</v>
      </c>
      <c r="F292" s="171"/>
    </row>
    <row r="293" spans="1:6" s="87" customFormat="1" x14ac:dyDescent="0.2">
      <c r="A293" s="157">
        <v>44375</v>
      </c>
      <c r="B293" s="158">
        <v>47.208695652173915</v>
      </c>
      <c r="C293" s="159" t="s">
        <v>200</v>
      </c>
      <c r="D293" s="159" t="s">
        <v>185</v>
      </c>
      <c r="E293" s="160" t="s">
        <v>179</v>
      </c>
      <c r="F293" s="171"/>
    </row>
    <row r="294" spans="1:6" s="87" customFormat="1" x14ac:dyDescent="0.2">
      <c r="A294" s="157">
        <v>44375</v>
      </c>
      <c r="B294" s="158">
        <v>56.52</v>
      </c>
      <c r="C294" s="159" t="s">
        <v>203</v>
      </c>
      <c r="D294" s="159" t="s">
        <v>184</v>
      </c>
      <c r="E294" s="160" t="s">
        <v>174</v>
      </c>
      <c r="F294" s="171"/>
    </row>
    <row r="295" spans="1:6" s="87" customFormat="1" ht="25.5" x14ac:dyDescent="0.2">
      <c r="A295" s="157">
        <v>44377</v>
      </c>
      <c r="B295" s="158">
        <v>13.39</v>
      </c>
      <c r="C295" s="159" t="s">
        <v>293</v>
      </c>
      <c r="D295" s="159" t="s">
        <v>285</v>
      </c>
      <c r="E295" s="160" t="s">
        <v>286</v>
      </c>
      <c r="F295" s="171"/>
    </row>
    <row r="296" spans="1:6" s="87" customFormat="1" x14ac:dyDescent="0.2">
      <c r="A296" s="157">
        <v>44377</v>
      </c>
      <c r="B296" s="158">
        <v>1420.4</v>
      </c>
      <c r="C296" s="159" t="s">
        <v>199</v>
      </c>
      <c r="D296" s="159" t="s">
        <v>198</v>
      </c>
      <c r="E296" s="160" t="s">
        <v>197</v>
      </c>
      <c r="F296" s="171"/>
    </row>
    <row r="297" spans="1:6" s="87" customFormat="1" x14ac:dyDescent="0.2">
      <c r="A297" s="157"/>
      <c r="B297" s="158"/>
      <c r="C297" s="159"/>
      <c r="D297" s="159"/>
      <c r="E297" s="160"/>
      <c r="F297" s="171"/>
    </row>
    <row r="298" spans="1:6" s="87" customFormat="1" x14ac:dyDescent="0.2">
      <c r="A298" s="157"/>
      <c r="B298" s="158"/>
      <c r="C298" s="159"/>
      <c r="D298" s="159"/>
      <c r="E298" s="160"/>
      <c r="F298" s="171"/>
    </row>
    <row r="299" spans="1:6" s="87" customFormat="1" x14ac:dyDescent="0.2">
      <c r="A299" s="157"/>
      <c r="B299" s="158"/>
      <c r="C299" s="159"/>
      <c r="D299" s="159"/>
      <c r="E299" s="160"/>
      <c r="F299" s="171"/>
    </row>
    <row r="300" spans="1:6" s="87" customFormat="1" x14ac:dyDescent="0.2">
      <c r="A300" s="157"/>
      <c r="B300" s="158"/>
      <c r="C300" s="159"/>
      <c r="D300" s="159"/>
      <c r="E300" s="160"/>
      <c r="F300" s="171"/>
    </row>
    <row r="301" spans="1:6" s="87" customFormat="1" x14ac:dyDescent="0.2">
      <c r="A301" s="157"/>
      <c r="B301" s="158"/>
      <c r="C301" s="159"/>
      <c r="D301" s="159"/>
      <c r="E301" s="160"/>
      <c r="F301" s="171"/>
    </row>
    <row r="302" spans="1:6" s="87" customFormat="1" x14ac:dyDescent="0.2">
      <c r="A302" s="147"/>
      <c r="B302" s="148"/>
      <c r="C302" s="149"/>
      <c r="D302" s="149"/>
      <c r="E302" s="150"/>
      <c r="F302" s="1"/>
    </row>
    <row r="303" spans="1:6" ht="19.5" customHeight="1" x14ac:dyDescent="0.2">
      <c r="A303" s="107" t="s">
        <v>125</v>
      </c>
      <c r="B303" s="108">
        <f>SUM(B26:B302)</f>
        <v>41366.843043478242</v>
      </c>
      <c r="C303" s="168" t="str">
        <f>IF(SUBTOTAL(3,B26:B302)=SUBTOTAL(103,B26:B302),'Summary and sign-off'!$A$48,'Summary and sign-off'!$A$49)</f>
        <v>Check - there are no hidden rows with data</v>
      </c>
      <c r="D303" s="181" t="str">
        <f>IF('Summary and sign-off'!F56='Summary and sign-off'!F54,'Summary and sign-off'!A51,'Summary and sign-off'!A50)</f>
        <v>Check - each entry provides sufficient information</v>
      </c>
      <c r="E303" s="181"/>
      <c r="F303" s="46"/>
    </row>
    <row r="304" spans="1:6" ht="10.5" customHeight="1" x14ac:dyDescent="0.2">
      <c r="A304" s="27"/>
      <c r="B304" s="22"/>
      <c r="C304" s="27"/>
      <c r="D304" s="27"/>
      <c r="E304" s="27"/>
      <c r="F304" s="27"/>
    </row>
    <row r="305" spans="1:6" ht="24.75" customHeight="1" x14ac:dyDescent="0.2">
      <c r="A305" s="182" t="s">
        <v>126</v>
      </c>
      <c r="B305" s="182"/>
      <c r="C305" s="182"/>
      <c r="D305" s="182"/>
      <c r="E305" s="182"/>
      <c r="F305" s="46"/>
    </row>
    <row r="306" spans="1:6" ht="27" customHeight="1" x14ac:dyDescent="0.2">
      <c r="A306" s="35" t="s">
        <v>117</v>
      </c>
      <c r="B306" s="35" t="s">
        <v>62</v>
      </c>
      <c r="C306" s="35" t="s">
        <v>127</v>
      </c>
      <c r="D306" s="35" t="s">
        <v>128</v>
      </c>
      <c r="E306" s="35" t="s">
        <v>121</v>
      </c>
      <c r="F306" s="49"/>
    </row>
    <row r="307" spans="1:6" s="87" customFormat="1" hidden="1" x14ac:dyDescent="0.2">
      <c r="A307" s="133"/>
      <c r="B307" s="134"/>
      <c r="C307" s="135"/>
      <c r="D307" s="135"/>
      <c r="E307" s="136"/>
      <c r="F307" s="1"/>
    </row>
    <row r="308" spans="1:6" s="87" customFormat="1" x14ac:dyDescent="0.2">
      <c r="A308" s="157">
        <v>44102</v>
      </c>
      <c r="B308" s="158">
        <v>27.913043478260875</v>
      </c>
      <c r="C308" s="159" t="s">
        <v>298</v>
      </c>
      <c r="D308" s="159" t="s">
        <v>184</v>
      </c>
      <c r="E308" s="160" t="s">
        <v>174</v>
      </c>
      <c r="F308" s="1"/>
    </row>
    <row r="309" spans="1:6" s="87" customFormat="1" x14ac:dyDescent="0.2">
      <c r="A309" s="157">
        <v>44105</v>
      </c>
      <c r="B309" s="158">
        <v>9.1304347826086971</v>
      </c>
      <c r="C309" s="159" t="s">
        <v>299</v>
      </c>
      <c r="D309" s="159" t="s">
        <v>184</v>
      </c>
      <c r="E309" s="160" t="s">
        <v>174</v>
      </c>
      <c r="F309" s="1"/>
    </row>
    <row r="310" spans="1:6" s="87" customFormat="1" x14ac:dyDescent="0.2">
      <c r="A310" s="157">
        <v>44236</v>
      </c>
      <c r="B310" s="158">
        <v>25.217391304347828</v>
      </c>
      <c r="C310" s="159" t="s">
        <v>300</v>
      </c>
      <c r="D310" s="159" t="s">
        <v>184</v>
      </c>
      <c r="E310" s="160" t="s">
        <v>174</v>
      </c>
      <c r="F310" s="1"/>
    </row>
    <row r="311" spans="1:6" s="87" customFormat="1" x14ac:dyDescent="0.2">
      <c r="A311" s="157">
        <v>44267</v>
      </c>
      <c r="B311" s="158">
        <v>47.304347826086961</v>
      </c>
      <c r="C311" s="159" t="s">
        <v>324</v>
      </c>
      <c r="D311" s="159" t="s">
        <v>185</v>
      </c>
      <c r="E311" s="160" t="s">
        <v>174</v>
      </c>
      <c r="F311" s="1"/>
    </row>
    <row r="312" spans="1:6" s="87" customFormat="1" x14ac:dyDescent="0.2">
      <c r="A312" s="157">
        <v>44267</v>
      </c>
      <c r="B312" s="158">
        <v>18.22608695652174</v>
      </c>
      <c r="C312" s="159" t="s">
        <v>301</v>
      </c>
      <c r="D312" s="159" t="s">
        <v>185</v>
      </c>
      <c r="E312" s="160" t="s">
        <v>174</v>
      </c>
      <c r="F312" s="1"/>
    </row>
    <row r="313" spans="1:6" s="87" customFormat="1" x14ac:dyDescent="0.2">
      <c r="A313" s="157"/>
      <c r="B313" s="158"/>
      <c r="C313" s="159"/>
      <c r="D313" s="159"/>
      <c r="E313" s="160"/>
      <c r="F313" s="1"/>
    </row>
    <row r="314" spans="1:6" s="87" customFormat="1" x14ac:dyDescent="0.2">
      <c r="A314" s="157"/>
      <c r="B314" s="158"/>
      <c r="C314" s="159"/>
      <c r="D314" s="159"/>
      <c r="E314" s="160"/>
      <c r="F314" s="1"/>
    </row>
    <row r="315" spans="1:6" s="87" customFormat="1" x14ac:dyDescent="0.2">
      <c r="A315" s="157"/>
      <c r="B315" s="158"/>
      <c r="C315" s="159"/>
      <c r="D315" s="159"/>
      <c r="E315" s="160"/>
      <c r="F315" s="1"/>
    </row>
    <row r="316" spans="1:6" s="87" customFormat="1" hidden="1" x14ac:dyDescent="0.2">
      <c r="A316" s="133"/>
      <c r="B316" s="134"/>
      <c r="C316" s="135"/>
      <c r="D316" s="135"/>
      <c r="E316" s="136"/>
      <c r="F316" s="1"/>
    </row>
    <row r="317" spans="1:6" ht="19.5" customHeight="1" x14ac:dyDescent="0.2">
      <c r="A317" s="107" t="s">
        <v>129</v>
      </c>
      <c r="B317" s="108">
        <f>SUM(B307:B316)</f>
        <v>127.7913043478261</v>
      </c>
      <c r="C317" s="168" t="str">
        <f>IF(SUBTOTAL(3,B307:B316)=SUBTOTAL(103,B307:B316),'Summary and sign-off'!$A$48,'Summary and sign-off'!$A$49)</f>
        <v>Check - there are no hidden rows with data</v>
      </c>
      <c r="D317" s="181" t="str">
        <f>IF('Summary and sign-off'!F57='Summary and sign-off'!F54,'Summary and sign-off'!A51,'Summary and sign-off'!A50)</f>
        <v>Check - each entry provides sufficient information</v>
      </c>
      <c r="E317" s="181"/>
      <c r="F317" s="46"/>
    </row>
    <row r="318" spans="1:6" ht="10.5" customHeight="1" x14ac:dyDescent="0.2">
      <c r="A318" s="27"/>
      <c r="B318" s="92"/>
      <c r="C318" s="22"/>
      <c r="D318" s="27"/>
      <c r="E318" s="27"/>
      <c r="F318" s="27"/>
    </row>
    <row r="319" spans="1:6" ht="34.5" customHeight="1" x14ac:dyDescent="0.2">
      <c r="A319" s="50" t="s">
        <v>130</v>
      </c>
      <c r="B319" s="93">
        <f>B22+B303+B317</f>
        <v>41494.634347826068</v>
      </c>
      <c r="C319" s="51"/>
      <c r="D319" s="51"/>
      <c r="E319" s="51"/>
      <c r="F319" s="26"/>
    </row>
    <row r="320" spans="1:6" x14ac:dyDescent="0.2">
      <c r="A320" s="27"/>
      <c r="B320" s="22"/>
      <c r="C320" s="27"/>
      <c r="D320" s="27"/>
      <c r="E320" s="27"/>
      <c r="F320" s="27"/>
    </row>
    <row r="321" spans="1:6" x14ac:dyDescent="0.2">
      <c r="A321" s="52" t="s">
        <v>73</v>
      </c>
      <c r="B321" s="25"/>
      <c r="C321" s="26"/>
      <c r="D321" s="26"/>
      <c r="E321" s="26"/>
      <c r="F321" s="27"/>
    </row>
    <row r="322" spans="1:6" ht="12.6" customHeight="1" x14ac:dyDescent="0.2">
      <c r="A322" s="23" t="s">
        <v>131</v>
      </c>
      <c r="B322" s="53"/>
      <c r="C322" s="53"/>
      <c r="D322" s="32"/>
      <c r="E322" s="32"/>
      <c r="F322" s="27"/>
    </row>
    <row r="323" spans="1:6" ht="12.95" customHeight="1" x14ac:dyDescent="0.2">
      <c r="A323" s="31" t="s">
        <v>132</v>
      </c>
      <c r="B323" s="27"/>
      <c r="C323" s="32"/>
      <c r="D323" s="27"/>
      <c r="E323" s="32"/>
      <c r="F323" s="27"/>
    </row>
    <row r="324" spans="1:6" x14ac:dyDescent="0.2">
      <c r="A324" s="31" t="s">
        <v>133</v>
      </c>
      <c r="B324" s="32"/>
      <c r="C324" s="32"/>
      <c r="D324" s="32"/>
      <c r="E324" s="54"/>
      <c r="F324" s="46"/>
    </row>
    <row r="325" spans="1:6" x14ac:dyDescent="0.2">
      <c r="A325" s="23" t="s">
        <v>79</v>
      </c>
      <c r="B325" s="25"/>
      <c r="C325" s="26"/>
      <c r="D325" s="26"/>
      <c r="E325" s="26"/>
      <c r="F325" s="27"/>
    </row>
    <row r="326" spans="1:6" ht="12.95" customHeight="1" x14ac:dyDescent="0.2">
      <c r="A326" s="31" t="s">
        <v>134</v>
      </c>
      <c r="B326" s="27"/>
      <c r="C326" s="32"/>
      <c r="D326" s="27"/>
      <c r="E326" s="32"/>
      <c r="F326" s="27"/>
    </row>
    <row r="327" spans="1:6" x14ac:dyDescent="0.2">
      <c r="A327" s="31" t="s">
        <v>135</v>
      </c>
      <c r="B327" s="32"/>
      <c r="C327" s="32"/>
      <c r="D327" s="32"/>
      <c r="E327" s="54"/>
      <c r="F327" s="46"/>
    </row>
    <row r="328" spans="1:6" x14ac:dyDescent="0.2">
      <c r="A328" s="36" t="s">
        <v>136</v>
      </c>
      <c r="B328" s="36"/>
      <c r="C328" s="36"/>
      <c r="D328" s="36"/>
      <c r="E328" s="54"/>
      <c r="F328" s="46"/>
    </row>
    <row r="329" spans="1:6" x14ac:dyDescent="0.2">
      <c r="A329" s="40"/>
      <c r="B329" s="27"/>
      <c r="C329" s="27"/>
      <c r="D329" s="27"/>
      <c r="E329" s="46"/>
      <c r="F329" s="46"/>
    </row>
    <row r="330" spans="1:6" x14ac:dyDescent="0.2">
      <c r="A330" s="40"/>
      <c r="B330" s="27"/>
      <c r="C330" s="27"/>
      <c r="D330" s="27"/>
      <c r="E330" s="46"/>
      <c r="F330" s="46"/>
    </row>
    <row r="331" spans="1:6" hidden="1" x14ac:dyDescent="0.2"/>
    <row r="332" spans="1:6" hidden="1" x14ac:dyDescent="0.2"/>
    <row r="333" spans="1:6" hidden="1" x14ac:dyDescent="0.2"/>
    <row r="334" spans="1:6" hidden="1" x14ac:dyDescent="0.2"/>
    <row r="335" spans="1:6" ht="12.75" hidden="1" customHeight="1" x14ac:dyDescent="0.2"/>
    <row r="336" spans="1:6" hidden="1" x14ac:dyDescent="0.2"/>
    <row r="337" spans="1:6" hidden="1" x14ac:dyDescent="0.2"/>
    <row r="338" spans="1:6" hidden="1" x14ac:dyDescent="0.2">
      <c r="A338" s="55"/>
      <c r="B338" s="46"/>
      <c r="C338" s="46"/>
      <c r="D338" s="46"/>
      <c r="E338" s="46"/>
      <c r="F338" s="46"/>
    </row>
    <row r="339" spans="1:6" hidden="1" x14ac:dyDescent="0.2">
      <c r="A339" s="55"/>
      <c r="B339" s="46"/>
      <c r="C339" s="46"/>
      <c r="D339" s="46"/>
      <c r="E339" s="46"/>
      <c r="F339" s="46"/>
    </row>
    <row r="340" spans="1:6" hidden="1" x14ac:dyDescent="0.2">
      <c r="A340" s="55"/>
      <c r="B340" s="46"/>
      <c r="C340" s="46"/>
      <c r="D340" s="46"/>
      <c r="E340" s="46"/>
      <c r="F340" s="46"/>
    </row>
    <row r="341" spans="1:6" hidden="1" x14ac:dyDescent="0.2">
      <c r="A341" s="55"/>
      <c r="B341" s="46"/>
      <c r="C341" s="46"/>
      <c r="D341" s="46"/>
      <c r="E341" s="46"/>
      <c r="F341" s="46"/>
    </row>
    <row r="342" spans="1:6" hidden="1" x14ac:dyDescent="0.2">
      <c r="A342" s="55"/>
      <c r="B342" s="46"/>
      <c r="C342" s="46"/>
      <c r="D342" s="46"/>
      <c r="E342" s="46"/>
      <c r="F342" s="46"/>
    </row>
    <row r="343" spans="1:6" hidden="1" x14ac:dyDescent="0.2"/>
    <row r="344" spans="1:6" hidden="1" x14ac:dyDescent="0.2"/>
    <row r="345" spans="1:6" hidden="1" x14ac:dyDescent="0.2"/>
    <row r="346" spans="1:6" hidden="1" x14ac:dyDescent="0.2"/>
    <row r="347" spans="1:6" hidden="1" x14ac:dyDescent="0.2"/>
    <row r="348" spans="1:6" hidden="1" x14ac:dyDescent="0.2"/>
    <row r="349" spans="1:6" hidden="1" x14ac:dyDescent="0.2"/>
    <row r="350" spans="1:6" hidden="1" x14ac:dyDescent="0.2"/>
    <row r="351" spans="1:6" hidden="1" x14ac:dyDescent="0.2"/>
    <row r="352" spans="1:6" hidden="1"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sheetData>
  <sheetProtection sheet="1" formatCells="0" formatRows="0" insertColumns="0" insertRows="0" deleteRows="0"/>
  <mergeCells count="15">
    <mergeCell ref="B7:E7"/>
    <mergeCell ref="B5:E5"/>
    <mergeCell ref="D317:E317"/>
    <mergeCell ref="A1:E1"/>
    <mergeCell ref="A24:E24"/>
    <mergeCell ref="A305:E305"/>
    <mergeCell ref="B2:E2"/>
    <mergeCell ref="B3:E3"/>
    <mergeCell ref="B4:E4"/>
    <mergeCell ref="A8:E8"/>
    <mergeCell ref="A9:E9"/>
    <mergeCell ref="B6:E6"/>
    <mergeCell ref="D22:E22"/>
    <mergeCell ref="D303:E303"/>
    <mergeCell ref="A10:E10"/>
  </mergeCells>
  <dataValidations count="3">
    <dataValidation allowBlank="1" showInputMessage="1" showErrorMessage="1" prompt="Insert additional rows as needed:_x000a_- 'right click' on a row number (left of screen)_x000a_- select 'Insert' (this will insert a row above it)" sqref="A306 A25 A11"/>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02 A316 A307 A21 A12">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308:A315 A27:A301">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B307:B316 B12:B21 B26:B302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7" t="s">
        <v>109</v>
      </c>
      <c r="B1" s="177"/>
      <c r="C1" s="177"/>
      <c r="D1" s="177"/>
      <c r="E1" s="177"/>
      <c r="F1" s="38"/>
    </row>
    <row r="2" spans="1:6" ht="21" customHeight="1" x14ac:dyDescent="0.2">
      <c r="A2" s="4" t="s">
        <v>52</v>
      </c>
      <c r="B2" s="180" t="str">
        <f>'Summary and sign-off'!B2:F2</f>
        <v>Kāinga Ora - Homes and Communities</v>
      </c>
      <c r="C2" s="180"/>
      <c r="D2" s="180"/>
      <c r="E2" s="180"/>
      <c r="F2" s="38"/>
    </row>
    <row r="3" spans="1:6" ht="21" customHeight="1" x14ac:dyDescent="0.2">
      <c r="A3" s="4" t="s">
        <v>110</v>
      </c>
      <c r="B3" s="180" t="str">
        <f>'Summary and sign-off'!B3:F3</f>
        <v>Andrew McKenzie</v>
      </c>
      <c r="C3" s="180"/>
      <c r="D3" s="180"/>
      <c r="E3" s="180"/>
      <c r="F3" s="38"/>
    </row>
    <row r="4" spans="1:6" ht="21" customHeight="1" x14ac:dyDescent="0.2">
      <c r="A4" s="4" t="s">
        <v>111</v>
      </c>
      <c r="B4" s="180">
        <f>'Summary and sign-off'!B4:F4</f>
        <v>44013</v>
      </c>
      <c r="C4" s="180"/>
      <c r="D4" s="180"/>
      <c r="E4" s="180"/>
      <c r="F4" s="38"/>
    </row>
    <row r="5" spans="1:6" ht="21" customHeight="1" x14ac:dyDescent="0.2">
      <c r="A5" s="4" t="s">
        <v>112</v>
      </c>
      <c r="B5" s="180">
        <f>'Summary and sign-off'!B5:F5</f>
        <v>44377</v>
      </c>
      <c r="C5" s="180"/>
      <c r="D5" s="180"/>
      <c r="E5" s="180"/>
      <c r="F5" s="38"/>
    </row>
    <row r="6" spans="1:6" ht="21" customHeight="1" x14ac:dyDescent="0.2">
      <c r="A6" s="4" t="s">
        <v>113</v>
      </c>
      <c r="B6" s="175" t="s">
        <v>81</v>
      </c>
      <c r="C6" s="175"/>
      <c r="D6" s="175"/>
      <c r="E6" s="175"/>
      <c r="F6" s="38"/>
    </row>
    <row r="7" spans="1:6" ht="21" customHeight="1" x14ac:dyDescent="0.2">
      <c r="A7" s="4" t="s">
        <v>56</v>
      </c>
      <c r="B7" s="175" t="s">
        <v>83</v>
      </c>
      <c r="C7" s="175"/>
      <c r="D7" s="175"/>
      <c r="E7" s="175"/>
      <c r="F7" s="38"/>
    </row>
    <row r="8" spans="1:6" ht="35.25" customHeight="1" x14ac:dyDescent="0.25">
      <c r="A8" s="190" t="s">
        <v>137</v>
      </c>
      <c r="B8" s="190"/>
      <c r="C8" s="191"/>
      <c r="D8" s="191"/>
      <c r="E8" s="191"/>
      <c r="F8" s="42"/>
    </row>
    <row r="9" spans="1:6" ht="35.25" customHeight="1" x14ac:dyDescent="0.25">
      <c r="A9" s="188" t="s">
        <v>138</v>
      </c>
      <c r="B9" s="189"/>
      <c r="C9" s="189"/>
      <c r="D9" s="189"/>
      <c r="E9" s="189"/>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81" t="str">
        <f>IF('Summary and sign-off'!F58='Summary and sign-off'!F54,'Summary and sign-off'!A51,'Summary and sign-off'!A50)</f>
        <v>Check - each entry provides sufficient information</v>
      </c>
      <c r="E25" s="181"/>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01"/>
  <sheetViews>
    <sheetView zoomScaleNormal="100" workbookViewId="0">
      <selection activeCell="B6" sqref="B6:F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7" t="s">
        <v>153</v>
      </c>
      <c r="B1" s="177"/>
      <c r="C1" s="177"/>
      <c r="D1" s="177"/>
      <c r="E1" s="177"/>
      <c r="F1" s="177"/>
    </row>
    <row r="2" spans="1:6" ht="21" customHeight="1" x14ac:dyDescent="0.2">
      <c r="A2" s="4" t="s">
        <v>52</v>
      </c>
      <c r="B2" s="180" t="str">
        <f>'Summary and sign-off'!B2:F2</f>
        <v>Kāinga Ora - Homes and Communities</v>
      </c>
      <c r="C2" s="180"/>
      <c r="D2" s="180"/>
      <c r="E2" s="180"/>
      <c r="F2" s="180"/>
    </row>
    <row r="3" spans="1:6" ht="21" customHeight="1" x14ac:dyDescent="0.2">
      <c r="A3" s="4" t="s">
        <v>110</v>
      </c>
      <c r="B3" s="180" t="str">
        <f>'Summary and sign-off'!B3:F3</f>
        <v>Andrew McKenzie</v>
      </c>
      <c r="C3" s="180"/>
      <c r="D3" s="180"/>
      <c r="E3" s="180"/>
      <c r="F3" s="180"/>
    </row>
    <row r="4" spans="1:6" ht="21" customHeight="1" x14ac:dyDescent="0.2">
      <c r="A4" s="4" t="s">
        <v>111</v>
      </c>
      <c r="B4" s="180">
        <f>'Summary and sign-off'!B4:F4</f>
        <v>44013</v>
      </c>
      <c r="C4" s="180"/>
      <c r="D4" s="180"/>
      <c r="E4" s="180"/>
      <c r="F4" s="180"/>
    </row>
    <row r="5" spans="1:6" ht="21" customHeight="1" x14ac:dyDescent="0.2">
      <c r="A5" s="4" t="s">
        <v>112</v>
      </c>
      <c r="B5" s="180">
        <f>'Summary and sign-off'!B5:F5</f>
        <v>44377</v>
      </c>
      <c r="C5" s="180"/>
      <c r="D5" s="180"/>
      <c r="E5" s="180"/>
      <c r="F5" s="180"/>
    </row>
    <row r="6" spans="1:6" ht="21" customHeight="1" x14ac:dyDescent="0.2">
      <c r="A6" s="4" t="s">
        <v>154</v>
      </c>
      <c r="B6" s="175" t="s">
        <v>81</v>
      </c>
      <c r="C6" s="175"/>
      <c r="D6" s="175"/>
      <c r="E6" s="175"/>
      <c r="F6" s="175"/>
    </row>
    <row r="7" spans="1:6" ht="21" customHeight="1" x14ac:dyDescent="0.2">
      <c r="A7" s="4" t="s">
        <v>56</v>
      </c>
      <c r="B7" s="175" t="s">
        <v>83</v>
      </c>
      <c r="C7" s="175"/>
      <c r="D7" s="175"/>
      <c r="E7" s="175"/>
      <c r="F7" s="175"/>
    </row>
    <row r="8" spans="1:6" ht="36" customHeight="1" x14ac:dyDescent="0.2">
      <c r="A8" s="184" t="s">
        <v>155</v>
      </c>
      <c r="B8" s="184"/>
      <c r="C8" s="184"/>
      <c r="D8" s="184"/>
      <c r="E8" s="184"/>
      <c r="F8" s="184"/>
    </row>
    <row r="9" spans="1:6" ht="36" customHeight="1" x14ac:dyDescent="0.2">
      <c r="A9" s="192" t="s">
        <v>156</v>
      </c>
      <c r="B9" s="193"/>
      <c r="C9" s="193"/>
      <c r="D9" s="193"/>
      <c r="E9" s="193"/>
      <c r="F9" s="193"/>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44015</v>
      </c>
      <c r="B12" s="164" t="s">
        <v>214</v>
      </c>
      <c r="C12" s="165" t="s">
        <v>97</v>
      </c>
      <c r="D12" s="164" t="s">
        <v>215</v>
      </c>
      <c r="E12" s="166" t="s">
        <v>95</v>
      </c>
      <c r="F12" s="167"/>
    </row>
    <row r="13" spans="1:6" s="87" customFormat="1" ht="25.5" x14ac:dyDescent="0.2">
      <c r="A13" s="157">
        <v>44035</v>
      </c>
      <c r="B13" s="164" t="s">
        <v>216</v>
      </c>
      <c r="C13" s="165" t="s">
        <v>97</v>
      </c>
      <c r="D13" s="164" t="s">
        <v>217</v>
      </c>
      <c r="E13" s="166" t="s">
        <v>95</v>
      </c>
      <c r="F13" s="167"/>
    </row>
    <row r="14" spans="1:6" s="87" customFormat="1" x14ac:dyDescent="0.2">
      <c r="A14" s="157">
        <v>44042</v>
      </c>
      <c r="B14" s="164" t="s">
        <v>218</v>
      </c>
      <c r="C14" s="165" t="s">
        <v>97</v>
      </c>
      <c r="D14" s="164" t="s">
        <v>219</v>
      </c>
      <c r="E14" s="166" t="s">
        <v>95</v>
      </c>
      <c r="F14" s="167"/>
    </row>
    <row r="15" spans="1:6" s="87" customFormat="1" x14ac:dyDescent="0.2">
      <c r="A15" s="157">
        <v>44042</v>
      </c>
      <c r="B15" s="164" t="s">
        <v>220</v>
      </c>
      <c r="C15" s="165" t="s">
        <v>97</v>
      </c>
      <c r="D15" s="164" t="s">
        <v>217</v>
      </c>
      <c r="E15" s="166" t="s">
        <v>95</v>
      </c>
      <c r="F15" s="167"/>
    </row>
    <row r="16" spans="1:6" s="87" customFormat="1" x14ac:dyDescent="0.2">
      <c r="A16" s="157">
        <v>44043</v>
      </c>
      <c r="B16" s="164" t="s">
        <v>221</v>
      </c>
      <c r="C16" s="165" t="s">
        <v>97</v>
      </c>
      <c r="D16" s="164" t="s">
        <v>222</v>
      </c>
      <c r="E16" s="166" t="s">
        <v>95</v>
      </c>
      <c r="F16" s="167"/>
    </row>
    <row r="17" spans="1:6" s="87" customFormat="1" x14ac:dyDescent="0.2">
      <c r="A17" s="157">
        <v>44043</v>
      </c>
      <c r="B17" s="164" t="s">
        <v>223</v>
      </c>
      <c r="C17" s="165" t="s">
        <v>96</v>
      </c>
      <c r="D17" s="164" t="s">
        <v>225</v>
      </c>
      <c r="E17" s="166" t="s">
        <v>95</v>
      </c>
      <c r="F17" s="167" t="s">
        <v>224</v>
      </c>
    </row>
    <row r="18" spans="1:6" s="87" customFormat="1" ht="25.5" x14ac:dyDescent="0.2">
      <c r="A18" s="157">
        <v>44054</v>
      </c>
      <c r="B18" s="164" t="s">
        <v>226</v>
      </c>
      <c r="C18" s="165" t="s">
        <v>97</v>
      </c>
      <c r="D18" s="164" t="s">
        <v>227</v>
      </c>
      <c r="E18" s="166" t="s">
        <v>95</v>
      </c>
      <c r="F18" s="167"/>
    </row>
    <row r="19" spans="1:6" s="87" customFormat="1" x14ac:dyDescent="0.2">
      <c r="A19" s="157">
        <v>44063</v>
      </c>
      <c r="B19" s="164" t="s">
        <v>228</v>
      </c>
      <c r="C19" s="165" t="s">
        <v>97</v>
      </c>
      <c r="D19" s="164" t="s">
        <v>229</v>
      </c>
      <c r="E19" s="166" t="s">
        <v>95</v>
      </c>
      <c r="F19" s="167"/>
    </row>
    <row r="20" spans="1:6" s="87" customFormat="1" ht="25.5" x14ac:dyDescent="0.2">
      <c r="A20" s="172" t="s">
        <v>230</v>
      </c>
      <c r="B20" s="164" t="s">
        <v>231</v>
      </c>
      <c r="C20" s="165" t="s">
        <v>97</v>
      </c>
      <c r="D20" s="164" t="s">
        <v>284</v>
      </c>
      <c r="E20" s="166" t="s">
        <v>95</v>
      </c>
      <c r="F20" s="167"/>
    </row>
    <row r="21" spans="1:6" s="87" customFormat="1" x14ac:dyDescent="0.2">
      <c r="A21" s="157">
        <v>44137</v>
      </c>
      <c r="B21" s="164" t="s">
        <v>327</v>
      </c>
      <c r="C21" s="165" t="s">
        <v>97</v>
      </c>
      <c r="D21" s="164" t="s">
        <v>232</v>
      </c>
      <c r="E21" s="166" t="s">
        <v>95</v>
      </c>
      <c r="F21" s="167"/>
    </row>
    <row r="22" spans="1:6" s="87" customFormat="1" x14ac:dyDescent="0.2">
      <c r="A22" s="157">
        <v>44139</v>
      </c>
      <c r="B22" s="164" t="s">
        <v>326</v>
      </c>
      <c r="C22" s="165" t="s">
        <v>97</v>
      </c>
      <c r="D22" s="164" t="s">
        <v>242</v>
      </c>
      <c r="E22" s="166" t="s">
        <v>95</v>
      </c>
      <c r="F22" s="167"/>
    </row>
    <row r="23" spans="1:6" s="87" customFormat="1" x14ac:dyDescent="0.2">
      <c r="A23" s="157">
        <v>44140</v>
      </c>
      <c r="B23" s="164" t="s">
        <v>233</v>
      </c>
      <c r="C23" s="165" t="s">
        <v>97</v>
      </c>
      <c r="D23" s="164" t="s">
        <v>234</v>
      </c>
      <c r="E23" s="166" t="s">
        <v>95</v>
      </c>
      <c r="F23" s="167"/>
    </row>
    <row r="24" spans="1:6" s="87" customFormat="1" x14ac:dyDescent="0.2">
      <c r="A24" s="157">
        <v>44151</v>
      </c>
      <c r="B24" s="164" t="s">
        <v>235</v>
      </c>
      <c r="C24" s="165" t="s">
        <v>97</v>
      </c>
      <c r="D24" s="164" t="s">
        <v>236</v>
      </c>
      <c r="E24" s="166" t="s">
        <v>95</v>
      </c>
      <c r="F24" s="167"/>
    </row>
    <row r="25" spans="1:6" s="87" customFormat="1" x14ac:dyDescent="0.2">
      <c r="A25" s="157">
        <v>44153</v>
      </c>
      <c r="B25" s="164" t="s">
        <v>341</v>
      </c>
      <c r="C25" s="165" t="s">
        <v>96</v>
      </c>
      <c r="D25" s="164" t="s">
        <v>260</v>
      </c>
      <c r="E25" s="166" t="s">
        <v>95</v>
      </c>
      <c r="F25" s="167"/>
    </row>
    <row r="26" spans="1:6" s="87" customFormat="1" x14ac:dyDescent="0.2">
      <c r="A26" s="157">
        <v>44154</v>
      </c>
      <c r="B26" s="164" t="s">
        <v>237</v>
      </c>
      <c r="C26" s="165" t="s">
        <v>97</v>
      </c>
      <c r="D26" s="164" t="s">
        <v>238</v>
      </c>
      <c r="E26" s="166" t="s">
        <v>95</v>
      </c>
      <c r="F26" s="167"/>
    </row>
    <row r="27" spans="1:6" s="87" customFormat="1" x14ac:dyDescent="0.2">
      <c r="A27" s="157">
        <v>44158</v>
      </c>
      <c r="B27" s="164" t="s">
        <v>239</v>
      </c>
      <c r="C27" s="165" t="s">
        <v>97</v>
      </c>
      <c r="D27" s="164" t="s">
        <v>240</v>
      </c>
      <c r="E27" s="166" t="s">
        <v>95</v>
      </c>
      <c r="F27" s="167"/>
    </row>
    <row r="28" spans="1:6" s="87" customFormat="1" x14ac:dyDescent="0.2">
      <c r="A28" s="157">
        <v>44161</v>
      </c>
      <c r="B28" s="164" t="s">
        <v>241</v>
      </c>
      <c r="C28" s="165" t="s">
        <v>97</v>
      </c>
      <c r="D28" s="164" t="s">
        <v>280</v>
      </c>
      <c r="E28" s="166" t="s">
        <v>95</v>
      </c>
      <c r="F28" s="167"/>
    </row>
    <row r="29" spans="1:6" s="87" customFormat="1" x14ac:dyDescent="0.2">
      <c r="A29" s="157">
        <v>44162</v>
      </c>
      <c r="B29" s="164" t="s">
        <v>328</v>
      </c>
      <c r="C29" s="165" t="s">
        <v>97</v>
      </c>
      <c r="D29" s="164" t="s">
        <v>215</v>
      </c>
      <c r="E29" s="166" t="s">
        <v>95</v>
      </c>
      <c r="F29" s="167"/>
    </row>
    <row r="30" spans="1:6" s="87" customFormat="1" x14ac:dyDescent="0.2">
      <c r="A30" s="157">
        <v>44167</v>
      </c>
      <c r="B30" s="164" t="s">
        <v>243</v>
      </c>
      <c r="C30" s="165" t="s">
        <v>97</v>
      </c>
      <c r="D30" s="164" t="s">
        <v>244</v>
      </c>
      <c r="E30" s="166" t="s">
        <v>95</v>
      </c>
      <c r="F30" s="167"/>
    </row>
    <row r="31" spans="1:6" s="87" customFormat="1" x14ac:dyDescent="0.2">
      <c r="A31" s="157">
        <v>44167</v>
      </c>
      <c r="B31" s="164" t="s">
        <v>245</v>
      </c>
      <c r="C31" s="165" t="s">
        <v>97</v>
      </c>
      <c r="D31" s="164" t="s">
        <v>219</v>
      </c>
      <c r="E31" s="166" t="s">
        <v>95</v>
      </c>
      <c r="F31" s="167"/>
    </row>
    <row r="32" spans="1:6" s="87" customFormat="1" x14ac:dyDescent="0.2">
      <c r="A32" s="157">
        <v>44532</v>
      </c>
      <c r="B32" s="164" t="s">
        <v>241</v>
      </c>
      <c r="C32" s="165" t="s">
        <v>97</v>
      </c>
      <c r="D32" s="164" t="s">
        <v>232</v>
      </c>
      <c r="E32" s="166" t="s">
        <v>95</v>
      </c>
      <c r="F32" s="167"/>
    </row>
    <row r="33" spans="1:6" s="87" customFormat="1" ht="25.5" x14ac:dyDescent="0.2">
      <c r="A33" s="157">
        <v>44170</v>
      </c>
      <c r="B33" s="164" t="s">
        <v>329</v>
      </c>
      <c r="C33" s="165" t="s">
        <v>97</v>
      </c>
      <c r="D33" s="164" t="s">
        <v>330</v>
      </c>
      <c r="E33" s="166" t="s">
        <v>95</v>
      </c>
      <c r="F33" s="167"/>
    </row>
    <row r="34" spans="1:6" s="87" customFormat="1" x14ac:dyDescent="0.2">
      <c r="A34" s="157">
        <v>44175</v>
      </c>
      <c r="B34" s="164" t="s">
        <v>218</v>
      </c>
      <c r="C34" s="165" t="s">
        <v>97</v>
      </c>
      <c r="D34" s="164" t="s">
        <v>229</v>
      </c>
      <c r="E34" s="166" t="s">
        <v>95</v>
      </c>
      <c r="F34" s="167"/>
    </row>
    <row r="35" spans="1:6" s="87" customFormat="1" x14ac:dyDescent="0.2">
      <c r="A35" s="157">
        <v>44176</v>
      </c>
      <c r="B35" s="164" t="s">
        <v>331</v>
      </c>
      <c r="C35" s="165" t="s">
        <v>97</v>
      </c>
      <c r="D35" s="164" t="s">
        <v>246</v>
      </c>
      <c r="E35" s="166" t="s">
        <v>95</v>
      </c>
      <c r="F35" s="167"/>
    </row>
    <row r="36" spans="1:6" s="87" customFormat="1" ht="25.5" x14ac:dyDescent="0.2">
      <c r="A36" s="157">
        <v>44224</v>
      </c>
      <c r="B36" s="164" t="s">
        <v>332</v>
      </c>
      <c r="C36" s="165" t="s">
        <v>97</v>
      </c>
      <c r="D36" s="164" t="s">
        <v>247</v>
      </c>
      <c r="E36" s="166" t="s">
        <v>95</v>
      </c>
      <c r="F36" s="167"/>
    </row>
    <row r="37" spans="1:6" s="87" customFormat="1" x14ac:dyDescent="0.2">
      <c r="A37" s="157">
        <v>44225</v>
      </c>
      <c r="B37" s="164" t="s">
        <v>248</v>
      </c>
      <c r="C37" s="165" t="s">
        <v>97</v>
      </c>
      <c r="D37" s="164" t="s">
        <v>236</v>
      </c>
      <c r="E37" s="166" t="s">
        <v>95</v>
      </c>
      <c r="F37" s="167"/>
    </row>
    <row r="38" spans="1:6" s="87" customFormat="1" ht="25.5" x14ac:dyDescent="0.2">
      <c r="A38" s="157">
        <v>44237</v>
      </c>
      <c r="B38" s="164" t="s">
        <v>249</v>
      </c>
      <c r="C38" s="165" t="s">
        <v>97</v>
      </c>
      <c r="D38" s="164" t="s">
        <v>215</v>
      </c>
      <c r="E38" s="166" t="s">
        <v>95</v>
      </c>
      <c r="F38" s="167"/>
    </row>
    <row r="39" spans="1:6" s="87" customFormat="1" x14ac:dyDescent="0.2">
      <c r="A39" s="157">
        <v>44237</v>
      </c>
      <c r="B39" s="164" t="s">
        <v>250</v>
      </c>
      <c r="C39" s="165" t="s">
        <v>97</v>
      </c>
      <c r="D39" s="164" t="s">
        <v>251</v>
      </c>
      <c r="E39" s="166" t="s">
        <v>95</v>
      </c>
      <c r="F39" s="167"/>
    </row>
    <row r="40" spans="1:6" s="87" customFormat="1" x14ac:dyDescent="0.2">
      <c r="A40" s="157">
        <v>44243</v>
      </c>
      <c r="B40" s="164" t="s">
        <v>333</v>
      </c>
      <c r="C40" s="165" t="s">
        <v>97</v>
      </c>
      <c r="D40" s="164" t="s">
        <v>252</v>
      </c>
      <c r="E40" s="166" t="s">
        <v>95</v>
      </c>
      <c r="F40" s="167"/>
    </row>
    <row r="41" spans="1:6" s="87" customFormat="1" x14ac:dyDescent="0.2">
      <c r="A41" s="157">
        <v>44247</v>
      </c>
      <c r="B41" s="164" t="s">
        <v>334</v>
      </c>
      <c r="C41" s="165" t="s">
        <v>97</v>
      </c>
      <c r="D41" s="164" t="s">
        <v>253</v>
      </c>
      <c r="E41" s="166" t="s">
        <v>95</v>
      </c>
      <c r="F41" s="167"/>
    </row>
    <row r="42" spans="1:6" s="87" customFormat="1" ht="25.5" x14ac:dyDescent="0.2">
      <c r="A42" s="157">
        <v>44258</v>
      </c>
      <c r="B42" s="164" t="s">
        <v>254</v>
      </c>
      <c r="C42" s="165" t="s">
        <v>97</v>
      </c>
      <c r="D42" s="164" t="s">
        <v>255</v>
      </c>
      <c r="E42" s="166" t="s">
        <v>95</v>
      </c>
      <c r="F42" s="167" t="s">
        <v>283</v>
      </c>
    </row>
    <row r="43" spans="1:6" s="87" customFormat="1" ht="25.5" x14ac:dyDescent="0.2">
      <c r="A43" s="172" t="s">
        <v>256</v>
      </c>
      <c r="B43" s="164" t="s">
        <v>257</v>
      </c>
      <c r="C43" s="165" t="s">
        <v>97</v>
      </c>
      <c r="D43" s="164" t="s">
        <v>258</v>
      </c>
      <c r="E43" s="166" t="s">
        <v>95</v>
      </c>
      <c r="F43" s="167"/>
    </row>
    <row r="44" spans="1:6" s="87" customFormat="1" x14ac:dyDescent="0.2">
      <c r="A44" s="157">
        <v>44266</v>
      </c>
      <c r="B44" s="164" t="s">
        <v>259</v>
      </c>
      <c r="C44" s="165" t="s">
        <v>97</v>
      </c>
      <c r="D44" s="164" t="s">
        <v>260</v>
      </c>
      <c r="E44" s="166" t="s">
        <v>95</v>
      </c>
      <c r="F44" s="167"/>
    </row>
    <row r="45" spans="1:6" s="87" customFormat="1" ht="25.5" x14ac:dyDescent="0.2">
      <c r="A45" s="157">
        <v>44266</v>
      </c>
      <c r="B45" s="164" t="s">
        <v>261</v>
      </c>
      <c r="C45" s="165" t="s">
        <v>97</v>
      </c>
      <c r="D45" s="164" t="s">
        <v>262</v>
      </c>
      <c r="E45" s="166" t="s">
        <v>95</v>
      </c>
      <c r="F45" s="167"/>
    </row>
    <row r="46" spans="1:6" s="87" customFormat="1" ht="25.5" x14ac:dyDescent="0.2">
      <c r="A46" s="157">
        <v>44281</v>
      </c>
      <c r="B46" s="164" t="s">
        <v>263</v>
      </c>
      <c r="C46" s="165" t="s">
        <v>97</v>
      </c>
      <c r="D46" s="164" t="s">
        <v>236</v>
      </c>
      <c r="E46" s="166" t="s">
        <v>95</v>
      </c>
      <c r="F46" s="167"/>
    </row>
    <row r="47" spans="1:6" s="87" customFormat="1" x14ac:dyDescent="0.2">
      <c r="A47" s="157">
        <v>44300</v>
      </c>
      <c r="B47" s="164" t="s">
        <v>264</v>
      </c>
      <c r="C47" s="165" t="s">
        <v>97</v>
      </c>
      <c r="D47" s="164" t="s">
        <v>265</v>
      </c>
      <c r="E47" s="166" t="s">
        <v>95</v>
      </c>
      <c r="F47" s="167"/>
    </row>
    <row r="48" spans="1:6" s="87" customFormat="1" x14ac:dyDescent="0.2">
      <c r="A48" s="157">
        <v>44314</v>
      </c>
      <c r="B48" s="164" t="s">
        <v>266</v>
      </c>
      <c r="C48" s="165" t="s">
        <v>97</v>
      </c>
      <c r="D48" s="164" t="s">
        <v>267</v>
      </c>
      <c r="E48" s="166" t="s">
        <v>95</v>
      </c>
      <c r="F48" s="167"/>
    </row>
    <row r="49" spans="1:7" s="87" customFormat="1" x14ac:dyDescent="0.2">
      <c r="A49" s="157">
        <v>44322</v>
      </c>
      <c r="B49" s="164" t="s">
        <v>335</v>
      </c>
      <c r="C49" s="165" t="s">
        <v>97</v>
      </c>
      <c r="D49" s="164" t="s">
        <v>268</v>
      </c>
      <c r="E49" s="166" t="s">
        <v>95</v>
      </c>
      <c r="F49" s="167"/>
    </row>
    <row r="50" spans="1:7" s="87" customFormat="1" x14ac:dyDescent="0.2">
      <c r="A50" s="157">
        <v>44322</v>
      </c>
      <c r="B50" s="164" t="s">
        <v>269</v>
      </c>
      <c r="C50" s="165" t="s">
        <v>97</v>
      </c>
      <c r="D50" s="164" t="s">
        <v>229</v>
      </c>
      <c r="E50" s="166" t="s">
        <v>95</v>
      </c>
      <c r="F50" s="167"/>
    </row>
    <row r="51" spans="1:7" s="87" customFormat="1" ht="25.5" x14ac:dyDescent="0.2">
      <c r="A51" s="157">
        <v>44324</v>
      </c>
      <c r="B51" s="164" t="s">
        <v>270</v>
      </c>
      <c r="C51" s="165" t="s">
        <v>97</v>
      </c>
      <c r="D51" s="164" t="s">
        <v>271</v>
      </c>
      <c r="E51" s="166" t="s">
        <v>95</v>
      </c>
      <c r="F51" s="167"/>
    </row>
    <row r="52" spans="1:7" s="87" customFormat="1" x14ac:dyDescent="0.2">
      <c r="A52" s="157">
        <v>44349</v>
      </c>
      <c r="B52" s="164" t="s">
        <v>336</v>
      </c>
      <c r="C52" s="165" t="s">
        <v>97</v>
      </c>
      <c r="D52" s="164" t="s">
        <v>272</v>
      </c>
      <c r="E52" s="166" t="s">
        <v>95</v>
      </c>
      <c r="F52" s="167"/>
    </row>
    <row r="53" spans="1:7" s="87" customFormat="1" ht="25.5" x14ac:dyDescent="0.2">
      <c r="A53" s="157">
        <v>44367</v>
      </c>
      <c r="B53" s="164" t="s">
        <v>339</v>
      </c>
      <c r="C53" s="165" t="s">
        <v>96</v>
      </c>
      <c r="D53" s="164" t="s">
        <v>274</v>
      </c>
      <c r="E53" s="166" t="s">
        <v>95</v>
      </c>
      <c r="F53" s="167" t="s">
        <v>273</v>
      </c>
    </row>
    <row r="54" spans="1:7" s="87" customFormat="1" x14ac:dyDescent="0.2">
      <c r="A54" s="157">
        <v>44368</v>
      </c>
      <c r="B54" s="164" t="s">
        <v>337</v>
      </c>
      <c r="C54" s="165" t="s">
        <v>97</v>
      </c>
      <c r="D54" s="164" t="s">
        <v>272</v>
      </c>
      <c r="E54" s="166" t="s">
        <v>95</v>
      </c>
      <c r="F54" s="167"/>
    </row>
    <row r="55" spans="1:7" s="87" customFormat="1" x14ac:dyDescent="0.2">
      <c r="A55" s="157">
        <v>44369</v>
      </c>
      <c r="B55" s="164" t="s">
        <v>275</v>
      </c>
      <c r="C55" s="165" t="s">
        <v>97</v>
      </c>
      <c r="D55" s="164" t="s">
        <v>276</v>
      </c>
      <c r="E55" s="166" t="s">
        <v>95</v>
      </c>
      <c r="F55" s="167"/>
    </row>
    <row r="56" spans="1:7" s="87" customFormat="1" x14ac:dyDescent="0.2">
      <c r="A56" s="157">
        <v>44371</v>
      </c>
      <c r="B56" s="164" t="s">
        <v>338</v>
      </c>
      <c r="C56" s="165" t="s">
        <v>97</v>
      </c>
      <c r="D56" s="164" t="s">
        <v>277</v>
      </c>
      <c r="E56" s="166" t="s">
        <v>95</v>
      </c>
      <c r="F56" s="167"/>
    </row>
    <row r="57" spans="1:7" s="87" customFormat="1" x14ac:dyDescent="0.2">
      <c r="A57" s="157">
        <v>44376</v>
      </c>
      <c r="B57" s="164" t="s">
        <v>278</v>
      </c>
      <c r="C57" s="165" t="s">
        <v>97</v>
      </c>
      <c r="D57" s="164" t="s">
        <v>279</v>
      </c>
      <c r="E57" s="166" t="s">
        <v>95</v>
      </c>
      <c r="F57" s="167"/>
    </row>
    <row r="58" spans="1:7" s="87" customFormat="1" x14ac:dyDescent="0.2">
      <c r="A58" s="157"/>
      <c r="B58" s="164"/>
      <c r="C58" s="165"/>
      <c r="D58" s="164"/>
      <c r="E58" s="166"/>
      <c r="F58" s="167"/>
    </row>
    <row r="59" spans="1:7" s="87" customFormat="1" x14ac:dyDescent="0.2">
      <c r="A59" s="172"/>
      <c r="B59" s="164"/>
      <c r="C59" s="165"/>
      <c r="D59" s="164"/>
      <c r="E59" s="166"/>
      <c r="F59" s="167"/>
    </row>
    <row r="60" spans="1:7" s="87" customFormat="1" hidden="1" x14ac:dyDescent="0.2">
      <c r="A60" s="133"/>
      <c r="B60" s="138"/>
      <c r="C60" s="140"/>
      <c r="D60" s="138"/>
      <c r="E60" s="141"/>
      <c r="F60" s="139"/>
    </row>
    <row r="61" spans="1:7" ht="34.5" customHeight="1" x14ac:dyDescent="0.2">
      <c r="A61" s="152" t="s">
        <v>162</v>
      </c>
      <c r="B61" s="153" t="s">
        <v>163</v>
      </c>
      <c r="C61" s="154">
        <f>C62+C63</f>
        <v>46</v>
      </c>
      <c r="D61" s="155" t="str">
        <f>IF(SUBTOTAL(3,C11:C60)=SUBTOTAL(103,C11:C60),'Summary and sign-off'!$A$48,'Summary and sign-off'!$A$49)</f>
        <v>Check - there are no hidden rows with data</v>
      </c>
      <c r="E61" s="181" t="str">
        <f>IF('Summary and sign-off'!F60='Summary and sign-off'!F54,'Summary and sign-off'!A52,'Summary and sign-off'!A50)</f>
        <v>Check - each entry provides sufficient information</v>
      </c>
      <c r="F61" s="181"/>
      <c r="G61" s="87"/>
    </row>
    <row r="62" spans="1:7" ht="25.5" customHeight="1" x14ac:dyDescent="0.25">
      <c r="A62" s="89"/>
      <c r="B62" s="90" t="s">
        <v>96</v>
      </c>
      <c r="C62" s="91">
        <f>COUNTIF(C11:C60,'Summary and sign-off'!A45)</f>
        <v>3</v>
      </c>
      <c r="D62" s="17"/>
      <c r="E62" s="18"/>
      <c r="F62" s="19"/>
    </row>
    <row r="63" spans="1:7" ht="25.5" customHeight="1" x14ac:dyDescent="0.25">
      <c r="A63" s="89"/>
      <c r="B63" s="90" t="s">
        <v>97</v>
      </c>
      <c r="C63" s="91">
        <f>COUNTIF(C11:C60,'Summary and sign-off'!A46)</f>
        <v>43</v>
      </c>
      <c r="D63" s="17"/>
      <c r="E63" s="18"/>
      <c r="F63" s="19"/>
    </row>
    <row r="64" spans="1:7" x14ac:dyDescent="0.2">
      <c r="A64" s="20"/>
      <c r="B64" s="21"/>
      <c r="C64" s="20"/>
      <c r="D64" s="22"/>
      <c r="E64" s="22"/>
      <c r="F64" s="20"/>
    </row>
    <row r="65" spans="1:6" x14ac:dyDescent="0.2">
      <c r="A65" s="21" t="s">
        <v>152</v>
      </c>
      <c r="B65" s="21"/>
      <c r="C65" s="21"/>
      <c r="D65" s="21"/>
      <c r="E65" s="21"/>
      <c r="F65" s="21"/>
    </row>
    <row r="66" spans="1:6" ht="12.6" customHeight="1" x14ac:dyDescent="0.2">
      <c r="A66" s="23" t="s">
        <v>131</v>
      </c>
      <c r="B66" s="20"/>
      <c r="C66" s="20"/>
      <c r="D66" s="20"/>
      <c r="E66" s="20"/>
      <c r="F66" s="24"/>
    </row>
    <row r="67" spans="1:6" x14ac:dyDescent="0.2">
      <c r="A67" s="23" t="s">
        <v>79</v>
      </c>
      <c r="B67" s="25"/>
      <c r="C67" s="26"/>
      <c r="D67" s="26"/>
      <c r="E67" s="26"/>
      <c r="F67" s="27"/>
    </row>
    <row r="68" spans="1:6" x14ac:dyDescent="0.2">
      <c r="A68" s="23" t="s">
        <v>164</v>
      </c>
      <c r="B68" s="28"/>
      <c r="C68" s="28"/>
      <c r="D68" s="28"/>
      <c r="E68" s="28"/>
      <c r="F68" s="28"/>
    </row>
    <row r="69" spans="1:6" ht="12.75" customHeight="1" x14ac:dyDescent="0.2">
      <c r="A69" s="23" t="s">
        <v>165</v>
      </c>
      <c r="B69" s="20"/>
      <c r="C69" s="20"/>
      <c r="D69" s="20"/>
      <c r="E69" s="20"/>
      <c r="F69" s="20"/>
    </row>
    <row r="70" spans="1:6" ht="12.95" customHeight="1" x14ac:dyDescent="0.2">
      <c r="A70" s="29" t="s">
        <v>166</v>
      </c>
      <c r="B70" s="30"/>
      <c r="C70" s="30"/>
      <c r="D70" s="30"/>
      <c r="E70" s="30"/>
      <c r="F70" s="30"/>
    </row>
    <row r="71" spans="1:6" x14ac:dyDescent="0.2">
      <c r="A71" s="31" t="s">
        <v>167</v>
      </c>
      <c r="B71" s="32"/>
      <c r="C71" s="27"/>
      <c r="D71" s="27"/>
      <c r="E71" s="27"/>
      <c r="F71" s="27"/>
    </row>
    <row r="72" spans="1:6" ht="12.75" customHeight="1" x14ac:dyDescent="0.2">
      <c r="A72" s="31" t="s">
        <v>146</v>
      </c>
      <c r="B72" s="23"/>
      <c r="C72" s="33"/>
      <c r="D72" s="33"/>
      <c r="E72" s="33"/>
      <c r="F72" s="33"/>
    </row>
    <row r="73" spans="1:6" ht="12.75" customHeight="1" x14ac:dyDescent="0.2">
      <c r="A73" s="23"/>
      <c r="B73" s="23"/>
      <c r="C73" s="33"/>
      <c r="D73" s="33"/>
      <c r="E73" s="33"/>
      <c r="F73" s="33"/>
    </row>
    <row r="74" spans="1:6" ht="12.75" hidden="1" customHeight="1" x14ac:dyDescent="0.2">
      <c r="A74" s="23"/>
      <c r="B74" s="23"/>
      <c r="C74" s="33"/>
      <c r="D74" s="33"/>
      <c r="E74" s="33"/>
      <c r="F74" s="33"/>
    </row>
    <row r="75" spans="1:6" hidden="1" x14ac:dyDescent="0.2"/>
    <row r="76" spans="1:6" hidden="1" x14ac:dyDescent="0.2"/>
    <row r="77" spans="1:6" hidden="1" x14ac:dyDescent="0.2">
      <c r="A77" s="21"/>
      <c r="B77" s="21"/>
      <c r="C77" s="21"/>
      <c r="D77" s="21"/>
      <c r="E77" s="21"/>
      <c r="F77" s="21"/>
    </row>
    <row r="78" spans="1:6" hidden="1" x14ac:dyDescent="0.2">
      <c r="A78" s="21"/>
      <c r="B78" s="21"/>
      <c r="C78" s="21"/>
      <c r="D78" s="21"/>
      <c r="E78" s="21"/>
      <c r="F78" s="21"/>
    </row>
    <row r="79" spans="1:6" hidden="1" x14ac:dyDescent="0.2">
      <c r="A79" s="21"/>
      <c r="B79" s="21"/>
      <c r="C79" s="21"/>
      <c r="D79" s="21"/>
      <c r="E79" s="21"/>
      <c r="F79" s="21"/>
    </row>
    <row r="80" spans="1:6" hidden="1" x14ac:dyDescent="0.2">
      <c r="A80" s="21"/>
      <c r="B80" s="21"/>
      <c r="C80" s="21"/>
      <c r="D80" s="21"/>
      <c r="E80" s="21"/>
      <c r="F80" s="21"/>
    </row>
    <row r="81" spans="1:6" hidden="1" x14ac:dyDescent="0.2">
      <c r="A81" s="21"/>
      <c r="B81" s="21"/>
      <c r="C81" s="21"/>
      <c r="D81" s="21"/>
      <c r="E81" s="21"/>
      <c r="F81" s="21"/>
    </row>
    <row r="82" spans="1:6" hidden="1" x14ac:dyDescent="0.2"/>
    <row r="83" spans="1:6" hidden="1" x14ac:dyDescent="0.2"/>
    <row r="84" spans="1:6" hidden="1" x14ac:dyDescent="0.2"/>
    <row r="85" spans="1:6" hidden="1" x14ac:dyDescent="0.2"/>
    <row r="86" spans="1:6" hidden="1" x14ac:dyDescent="0.2"/>
    <row r="87" spans="1:6" hidden="1" x14ac:dyDescent="0.2"/>
    <row r="88" spans="1:6" hidden="1" x14ac:dyDescent="0.2"/>
    <row r="89" spans="1:6" hidden="1" x14ac:dyDescent="0.2"/>
    <row r="90" spans="1:6" hidden="1" x14ac:dyDescent="0.2"/>
    <row r="91" spans="1:6" hidden="1" x14ac:dyDescent="0.2"/>
    <row r="92" spans="1:6" hidden="1" x14ac:dyDescent="0.2"/>
    <row r="93" spans="1:6" hidden="1" x14ac:dyDescent="0.2"/>
    <row r="94" spans="1:6" hidden="1" x14ac:dyDescent="0.2"/>
    <row r="95" spans="1:6" hidden="1" x14ac:dyDescent="0.2"/>
    <row r="96" spans="1:6" hidden="1" x14ac:dyDescent="0.2"/>
    <row r="97" hidden="1" x14ac:dyDescent="0.2"/>
    <row r="98" hidden="1" x14ac:dyDescent="0.2"/>
    <row r="99" hidden="1" x14ac:dyDescent="0.2"/>
    <row r="100" hidden="1" x14ac:dyDescent="0.2"/>
    <row r="101" hidden="1" x14ac:dyDescent="0.2"/>
  </sheetData>
  <sheetProtection sheet="1" formatCells="0" insertRows="0" deleteRows="0"/>
  <dataConsolidate/>
  <mergeCells count="10">
    <mergeCell ref="E61:F6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60">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A21 A22:A57 A58 A59">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C11:C60</xm:sqref>
        </x14:dataValidation>
        <x14:dataValidation type="list" errorStyle="information" operator="greaterThan" allowBlank="1" showInputMessage="1" prompt="Provide specific $ value if possible">
          <x14:formula1>
            <xm:f>'Summary and sign-off'!$A$39:$A$44</xm:f>
          </x14:formula1>
          <xm:sqref>E11:E60</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9"/>
  <sheetViews>
    <sheetView topLeftCell="A5"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7" t="s">
        <v>109</v>
      </c>
      <c r="B1" s="177"/>
      <c r="C1" s="177"/>
      <c r="D1" s="177"/>
      <c r="E1" s="177"/>
      <c r="F1" s="24"/>
    </row>
    <row r="2" spans="1:6" ht="21" customHeight="1" x14ac:dyDescent="0.2">
      <c r="A2" s="4" t="s">
        <v>52</v>
      </c>
      <c r="B2" s="180" t="str">
        <f>'Summary and sign-off'!B2:F2</f>
        <v>Kāinga Ora - Homes and Communities</v>
      </c>
      <c r="C2" s="180"/>
      <c r="D2" s="180"/>
      <c r="E2" s="180"/>
      <c r="F2" s="24"/>
    </row>
    <row r="3" spans="1:6" ht="21" customHeight="1" x14ac:dyDescent="0.2">
      <c r="A3" s="4" t="s">
        <v>110</v>
      </c>
      <c r="B3" s="180" t="str">
        <f>'Summary and sign-off'!B3:F3</f>
        <v>Andrew McKenzie</v>
      </c>
      <c r="C3" s="180"/>
      <c r="D3" s="180"/>
      <c r="E3" s="180"/>
      <c r="F3" s="24"/>
    </row>
    <row r="4" spans="1:6" ht="21" customHeight="1" x14ac:dyDescent="0.2">
      <c r="A4" s="4" t="s">
        <v>111</v>
      </c>
      <c r="B4" s="180">
        <f>'Summary and sign-off'!B4:F4</f>
        <v>44013</v>
      </c>
      <c r="C4" s="180"/>
      <c r="D4" s="180"/>
      <c r="E4" s="180"/>
      <c r="F4" s="24"/>
    </row>
    <row r="5" spans="1:6" ht="21" customHeight="1" x14ac:dyDescent="0.2">
      <c r="A5" s="4" t="s">
        <v>112</v>
      </c>
      <c r="B5" s="180">
        <f>'Summary and sign-off'!B5:F5</f>
        <v>44377</v>
      </c>
      <c r="C5" s="180"/>
      <c r="D5" s="180"/>
      <c r="E5" s="180"/>
      <c r="F5" s="24"/>
    </row>
    <row r="6" spans="1:6" ht="21" customHeight="1" x14ac:dyDescent="0.2">
      <c r="A6" s="4" t="s">
        <v>113</v>
      </c>
      <c r="B6" s="175" t="s">
        <v>81</v>
      </c>
      <c r="C6" s="175"/>
      <c r="D6" s="175"/>
      <c r="E6" s="175"/>
      <c r="F6" s="34"/>
    </row>
    <row r="7" spans="1:6" ht="21" customHeight="1" x14ac:dyDescent="0.2">
      <c r="A7" s="4" t="s">
        <v>56</v>
      </c>
      <c r="B7" s="175" t="s">
        <v>83</v>
      </c>
      <c r="C7" s="175"/>
      <c r="D7" s="175"/>
      <c r="E7" s="175"/>
      <c r="F7" s="34"/>
    </row>
    <row r="8" spans="1:6" ht="35.25" customHeight="1" x14ac:dyDescent="0.2">
      <c r="A8" s="184" t="s">
        <v>147</v>
      </c>
      <c r="B8" s="184"/>
      <c r="C8" s="191"/>
      <c r="D8" s="191"/>
      <c r="E8" s="191"/>
      <c r="F8" s="24"/>
    </row>
    <row r="9" spans="1:6" ht="35.25" customHeight="1" x14ac:dyDescent="0.2">
      <c r="A9" s="192" t="s">
        <v>148</v>
      </c>
      <c r="B9" s="193"/>
      <c r="C9" s="193"/>
      <c r="D9" s="193"/>
      <c r="E9" s="193"/>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44029</v>
      </c>
      <c r="B12" s="158">
        <v>40</v>
      </c>
      <c r="C12" s="162" t="s">
        <v>296</v>
      </c>
      <c r="D12" s="162" t="s">
        <v>171</v>
      </c>
      <c r="E12" s="163" t="s">
        <v>173</v>
      </c>
      <c r="F12" s="3"/>
    </row>
    <row r="13" spans="1:6" s="87" customFormat="1" x14ac:dyDescent="0.2">
      <c r="A13" s="157">
        <v>44053</v>
      </c>
      <c r="B13" s="158">
        <v>67.98</v>
      </c>
      <c r="C13" s="162" t="s">
        <v>175</v>
      </c>
      <c r="D13" s="162" t="s">
        <v>281</v>
      </c>
      <c r="E13" s="163" t="s">
        <v>174</v>
      </c>
      <c r="F13" s="173"/>
    </row>
    <row r="14" spans="1:6" s="87" customFormat="1" x14ac:dyDescent="0.2">
      <c r="A14" s="157">
        <v>44084</v>
      </c>
      <c r="B14" s="158">
        <v>67.98</v>
      </c>
      <c r="C14" s="162" t="s">
        <v>176</v>
      </c>
      <c r="D14" s="162" t="s">
        <v>281</v>
      </c>
      <c r="E14" s="163" t="s">
        <v>174</v>
      </c>
      <c r="F14" s="173"/>
    </row>
    <row r="15" spans="1:6" s="87" customFormat="1" x14ac:dyDescent="0.2">
      <c r="A15" s="157">
        <v>44111</v>
      </c>
      <c r="B15" s="158">
        <v>84.34782608695653</v>
      </c>
      <c r="C15" s="162" t="s">
        <v>294</v>
      </c>
      <c r="D15" s="162" t="s">
        <v>171</v>
      </c>
      <c r="E15" s="163" t="s">
        <v>174</v>
      </c>
      <c r="F15" s="173"/>
    </row>
    <row r="16" spans="1:6" s="87" customFormat="1" x14ac:dyDescent="0.2">
      <c r="A16" s="157">
        <v>44133</v>
      </c>
      <c r="B16" s="158">
        <v>1329.7826086956522</v>
      </c>
      <c r="C16" s="162" t="s">
        <v>177</v>
      </c>
      <c r="D16" s="162" t="s">
        <v>171</v>
      </c>
      <c r="E16" s="163" t="s">
        <v>174</v>
      </c>
      <c r="F16" s="173"/>
    </row>
    <row r="17" spans="1:6" s="87" customFormat="1" x14ac:dyDescent="0.2">
      <c r="A17" s="157">
        <v>44181</v>
      </c>
      <c r="B17" s="158">
        <v>55.304347826086961</v>
      </c>
      <c r="C17" s="162" t="s">
        <v>295</v>
      </c>
      <c r="D17" s="162" t="s">
        <v>171</v>
      </c>
      <c r="E17" s="163" t="s">
        <v>174</v>
      </c>
      <c r="F17" s="173"/>
    </row>
    <row r="18" spans="1:6" s="87" customFormat="1" x14ac:dyDescent="0.2">
      <c r="A18" s="157">
        <v>44203</v>
      </c>
      <c r="B18" s="158">
        <v>30.869565217391308</v>
      </c>
      <c r="C18" s="162" t="s">
        <v>325</v>
      </c>
      <c r="D18" s="162" t="s">
        <v>171</v>
      </c>
      <c r="E18" s="163" t="s">
        <v>174</v>
      </c>
      <c r="F18" s="173"/>
    </row>
    <row r="19" spans="1:6" s="87" customFormat="1" x14ac:dyDescent="0.2">
      <c r="A19" s="157">
        <v>44206</v>
      </c>
      <c r="B19" s="158">
        <v>67.98</v>
      </c>
      <c r="C19" s="162" t="s">
        <v>178</v>
      </c>
      <c r="D19" s="162" t="s">
        <v>281</v>
      </c>
      <c r="E19" s="163" t="s">
        <v>174</v>
      </c>
      <c r="F19" s="173"/>
    </row>
    <row r="20" spans="1:6" s="87" customFormat="1" x14ac:dyDescent="0.2">
      <c r="A20" s="157">
        <v>44237</v>
      </c>
      <c r="B20" s="158">
        <v>67.98</v>
      </c>
      <c r="C20" s="162" t="s">
        <v>192</v>
      </c>
      <c r="D20" s="162" t="s">
        <v>281</v>
      </c>
      <c r="E20" s="163" t="s">
        <v>174</v>
      </c>
      <c r="F20" s="173"/>
    </row>
    <row r="21" spans="1:6" s="87" customFormat="1" x14ac:dyDescent="0.2">
      <c r="A21" s="157">
        <v>44237</v>
      </c>
      <c r="B21" s="158">
        <v>67.98</v>
      </c>
      <c r="C21" s="162" t="s">
        <v>193</v>
      </c>
      <c r="D21" s="162" t="s">
        <v>281</v>
      </c>
      <c r="E21" s="163" t="s">
        <v>174</v>
      </c>
      <c r="F21" s="173"/>
    </row>
    <row r="22" spans="1:6" s="87" customFormat="1" x14ac:dyDescent="0.2">
      <c r="A22" s="157">
        <v>44286</v>
      </c>
      <c r="B22" s="158">
        <v>46.521739130434788</v>
      </c>
      <c r="C22" s="162" t="s">
        <v>296</v>
      </c>
      <c r="D22" s="162" t="s">
        <v>171</v>
      </c>
      <c r="E22" s="163" t="s">
        <v>174</v>
      </c>
      <c r="F22" s="170"/>
    </row>
    <row r="23" spans="1:6" s="87" customFormat="1" x14ac:dyDescent="0.2">
      <c r="A23" s="157">
        <v>44296</v>
      </c>
      <c r="B23" s="158">
        <v>67.98</v>
      </c>
      <c r="C23" s="162" t="s">
        <v>180</v>
      </c>
      <c r="D23" s="162" t="s">
        <v>281</v>
      </c>
      <c r="E23" s="163" t="s">
        <v>174</v>
      </c>
      <c r="F23" s="173"/>
    </row>
    <row r="24" spans="1:6" s="87" customFormat="1" x14ac:dyDescent="0.2">
      <c r="A24" s="157">
        <v>44326</v>
      </c>
      <c r="B24" s="158">
        <v>67.98</v>
      </c>
      <c r="C24" s="162" t="s">
        <v>181</v>
      </c>
      <c r="D24" s="162" t="s">
        <v>281</v>
      </c>
      <c r="E24" s="163" t="s">
        <v>174</v>
      </c>
      <c r="F24" s="170"/>
    </row>
    <row r="25" spans="1:6" s="87" customFormat="1" x14ac:dyDescent="0.2">
      <c r="A25" s="157">
        <v>44348</v>
      </c>
      <c r="B25" s="158">
        <v>60.434782608695656</v>
      </c>
      <c r="C25" s="162" t="s">
        <v>297</v>
      </c>
      <c r="D25" s="162" t="s">
        <v>171</v>
      </c>
      <c r="E25" s="163" t="s">
        <v>174</v>
      </c>
      <c r="F25" s="173"/>
    </row>
    <row r="26" spans="1:6" s="87" customFormat="1" x14ac:dyDescent="0.2">
      <c r="A26" s="161">
        <v>44357</v>
      </c>
      <c r="B26" s="158">
        <v>67.98</v>
      </c>
      <c r="C26" s="162" t="s">
        <v>182</v>
      </c>
      <c r="D26" s="162" t="s">
        <v>281</v>
      </c>
      <c r="E26" s="163" t="s">
        <v>174</v>
      </c>
      <c r="F26" s="173"/>
    </row>
    <row r="27" spans="1:6" s="87" customFormat="1" x14ac:dyDescent="0.2">
      <c r="A27" s="161"/>
      <c r="B27" s="158"/>
      <c r="C27" s="162"/>
      <c r="D27" s="162"/>
      <c r="E27" s="163"/>
      <c r="F27" s="173"/>
    </row>
    <row r="28" spans="1:6" s="87" customFormat="1" x14ac:dyDescent="0.2">
      <c r="A28" s="157"/>
      <c r="B28" s="158"/>
      <c r="C28" s="162"/>
      <c r="D28" s="162"/>
      <c r="E28" s="163"/>
      <c r="F28" s="173"/>
    </row>
    <row r="29" spans="1:6" s="87" customFormat="1" x14ac:dyDescent="0.2">
      <c r="A29" s="157"/>
      <c r="B29" s="158"/>
      <c r="C29" s="162"/>
      <c r="D29" s="162"/>
      <c r="E29" s="163"/>
      <c r="F29" s="173"/>
    </row>
    <row r="30" spans="1:6" s="87" customFormat="1" x14ac:dyDescent="0.2">
      <c r="A30" s="157"/>
      <c r="B30" s="158"/>
      <c r="C30" s="162"/>
      <c r="D30" s="162"/>
      <c r="E30" s="163"/>
      <c r="F30" s="173"/>
    </row>
    <row r="31" spans="1:6" s="87" customFormat="1" x14ac:dyDescent="0.2">
      <c r="A31" s="161"/>
      <c r="B31" s="158"/>
      <c r="C31" s="162"/>
      <c r="D31" s="162"/>
      <c r="E31" s="163"/>
      <c r="F31" s="173"/>
    </row>
    <row r="32" spans="1:6" s="87" customFormat="1" x14ac:dyDescent="0.2">
      <c r="A32" s="161"/>
      <c r="B32" s="158"/>
      <c r="C32" s="162"/>
      <c r="D32" s="162"/>
      <c r="E32" s="163"/>
      <c r="F32" s="173"/>
    </row>
    <row r="33" spans="1:6" s="87" customFormat="1" hidden="1" x14ac:dyDescent="0.2">
      <c r="A33" s="137"/>
      <c r="B33" s="134"/>
      <c r="C33" s="138"/>
      <c r="D33" s="138"/>
      <c r="E33" s="139"/>
      <c r="F33" s="173"/>
    </row>
    <row r="34" spans="1:6" ht="34.5" customHeight="1" x14ac:dyDescent="0.2">
      <c r="A34" s="88" t="s">
        <v>151</v>
      </c>
      <c r="B34" s="97">
        <f>SUM(B11:B33)</f>
        <v>2191.1008695652172</v>
      </c>
      <c r="C34" s="106" t="str">
        <f>IF(SUBTOTAL(3,B11:B33)=SUBTOTAL(103,B11:B33),'Summary and sign-off'!$A$48,'Summary and sign-off'!$A$49)</f>
        <v>Check - there are no hidden rows with data</v>
      </c>
      <c r="D34" s="181" t="str">
        <f>IF('Summary and sign-off'!F59='Summary and sign-off'!F54,'Summary and sign-off'!A51,'Summary and sign-off'!A50)</f>
        <v>Check - each entry provides sufficient information</v>
      </c>
      <c r="E34" s="181"/>
      <c r="F34" s="37"/>
    </row>
    <row r="35" spans="1:6" ht="14.1" customHeight="1" x14ac:dyDescent="0.2">
      <c r="A35" s="38"/>
      <c r="B35" s="27"/>
      <c r="C35" s="20"/>
      <c r="D35" s="20"/>
      <c r="E35" s="20"/>
      <c r="F35" s="37"/>
    </row>
    <row r="36" spans="1:6" x14ac:dyDescent="0.2">
      <c r="A36" s="21" t="s">
        <v>152</v>
      </c>
      <c r="B36" s="20"/>
      <c r="C36" s="20"/>
      <c r="D36" s="20"/>
      <c r="E36" s="20"/>
      <c r="F36" s="37"/>
    </row>
    <row r="37" spans="1:6" ht="12.6" customHeight="1" x14ac:dyDescent="0.2">
      <c r="A37" s="23" t="s">
        <v>131</v>
      </c>
      <c r="B37" s="20"/>
      <c r="C37" s="20"/>
      <c r="D37" s="20"/>
      <c r="E37" s="20"/>
      <c r="F37" s="37"/>
    </row>
    <row r="38" spans="1:6" x14ac:dyDescent="0.2">
      <c r="A38" s="23" t="s">
        <v>79</v>
      </c>
      <c r="B38" s="25"/>
      <c r="C38" s="26"/>
      <c r="D38" s="26"/>
      <c r="E38" s="26"/>
      <c r="F38" s="26"/>
    </row>
    <row r="39" spans="1:6" x14ac:dyDescent="0.2">
      <c r="A39" s="31" t="s">
        <v>145</v>
      </c>
      <c r="B39" s="32"/>
      <c r="C39" s="27"/>
      <c r="D39" s="27"/>
      <c r="E39" s="27"/>
      <c r="F39" s="27"/>
    </row>
    <row r="40" spans="1:6" ht="12.75" customHeight="1" x14ac:dyDescent="0.2">
      <c r="A40" s="31" t="s">
        <v>146</v>
      </c>
      <c r="B40" s="39"/>
      <c r="C40" s="33"/>
      <c r="D40" s="33"/>
      <c r="E40" s="33"/>
      <c r="F40" s="33"/>
    </row>
    <row r="41" spans="1:6" x14ac:dyDescent="0.2">
      <c r="A41" s="38"/>
      <c r="B41" s="40"/>
      <c r="C41" s="20"/>
      <c r="D41" s="20"/>
      <c r="E41" s="20"/>
      <c r="F41" s="38"/>
    </row>
    <row r="42" spans="1:6" hidden="1" x14ac:dyDescent="0.2">
      <c r="A42" s="20"/>
      <c r="B42" s="20"/>
      <c r="C42" s="20"/>
      <c r="D42" s="20"/>
      <c r="E42" s="38"/>
    </row>
    <row r="43" spans="1:6" ht="12.75" hidden="1" customHeight="1" x14ac:dyDescent="0.2"/>
    <row r="44" spans="1:6" hidden="1" x14ac:dyDescent="0.2">
      <c r="A44" s="41"/>
      <c r="B44" s="41"/>
      <c r="C44" s="41"/>
      <c r="D44" s="41"/>
      <c r="E44" s="41"/>
      <c r="F44" s="24"/>
    </row>
    <row r="45" spans="1:6" hidden="1" x14ac:dyDescent="0.2">
      <c r="A45" s="41"/>
      <c r="B45" s="41"/>
      <c r="C45" s="41"/>
      <c r="D45" s="41"/>
      <c r="E45" s="41"/>
      <c r="F45" s="24"/>
    </row>
    <row r="46" spans="1:6" hidden="1" x14ac:dyDescent="0.2">
      <c r="A46" s="41"/>
      <c r="B46" s="41"/>
      <c r="C46" s="41"/>
      <c r="D46" s="41"/>
      <c r="E46" s="41"/>
      <c r="F46" s="24"/>
    </row>
    <row r="47" spans="1:6" hidden="1" x14ac:dyDescent="0.2">
      <c r="A47" s="41"/>
      <c r="B47" s="41"/>
      <c r="C47" s="41"/>
      <c r="D47" s="41"/>
      <c r="E47" s="41"/>
      <c r="F47" s="24"/>
    </row>
    <row r="48" spans="1:6" hidden="1" x14ac:dyDescent="0.2">
      <c r="A48" s="41"/>
      <c r="B48" s="41"/>
      <c r="C48" s="41"/>
      <c r="D48" s="41"/>
      <c r="E48" s="41"/>
      <c r="F48" s="24"/>
    </row>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sheetData>
  <sheetProtection sheet="1" formatCells="0" insertRows="0" deleteRows="0"/>
  <mergeCells count="10">
    <mergeCell ref="D34:E3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A22 A23:A24 A25 A26 A27 A28 A29 A30 A31 A3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etadata xmlns="http://www.objective.com/ecm/document/metadata/865D874C357B6268E053D310320A3D7F" version="1.0.0">
  <systemFields>
    <field name="Objective-Id">
      <value order="0">A8481577</value>
    </field>
    <field name="Objective-Title">
      <value order="0">CE expenses workbook-Keely queries 6 July 2021 RB Amended</value>
    </field>
    <field name="Objective-Description">
      <value order="0"/>
    </field>
    <field name="Objective-CreationStamp">
      <value order="0">2021-07-09T01:09:30Z</value>
    </field>
    <field name="Objective-IsApproved">
      <value order="0">false</value>
    </field>
    <field name="Objective-IsPublished">
      <value order="0">false</value>
    </field>
    <field name="Objective-DatePublished">
      <value order="0"/>
    </field>
    <field name="Objective-ModificationStamp">
      <value order="0">2021-07-11T19:56:16Z</value>
    </field>
    <field name="Objective-Owner">
      <value order="0">Richard Brown</value>
    </field>
    <field name="Objective-Path">
      <value order="0">Objective Global Folder:Financial Management:Analytics and Insights:Regular Reporting:Annual Reporting:CE Expenses FY21</value>
    </field>
    <field name="Objective-Parent">
      <value order="0">CE Expenses FY21</value>
    </field>
    <field name="Objective-State">
      <value order="0">Being Edited</value>
    </field>
    <field name="Objective-VersionId">
      <value order="0">vA9769275</value>
    </field>
    <field name="Objective-Version">
      <value order="0">1.1</value>
    </field>
    <field name="Objective-VersionNumber">
      <value order="0">3</value>
    </field>
    <field name="Objective-VersionComment">
      <value order="0"/>
    </field>
    <field name="Objective-FileNumber">
      <value order="0">qA992175</value>
    </field>
    <field name="Objective-Classification">
      <value order="0">Unclassified</value>
    </field>
    <field name="Objective-Caveats">
      <value order="0"/>
    </field>
  </systemFields>
  <catalogues>
    <catalogue name="Document Type Catalogue" type="type" ori="id:cA84">
      <field name="Objective-Document Type">
        <value order="0"/>
      </field>
      <field name="Objective-Connect Creator">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2165527-d881-4234-97f9-ee139a3f0c31"/>
    <ds:schemaRef ds:uri="http://www.w3.org/XML/1998/namespace"/>
    <ds:schemaRef ds:uri="http://purl.org/dc/dcmitype/"/>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865D874C357B6268E053D310320A3D7F"/>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5.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Gifts and benefits</vt:lpstr>
      <vt:lpstr>All other expenses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Estelle Wilson</cp:lastModifiedBy>
  <cp:revision/>
  <dcterms:created xsi:type="dcterms:W3CDTF">2010-10-17T20:59:02Z</dcterms:created>
  <dcterms:modified xsi:type="dcterms:W3CDTF">2021-07-27T21:30:38Z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A8481577</vt:lpwstr>
  </property>
  <property fmtid="{D5CDD505-2E9C-101B-9397-08002B2CF9AE}" pid="12" name="Objective-Title">
    <vt:lpwstr>CE expenses workbook-Keely queries 6 July 2021 RB Amended</vt:lpwstr>
  </property>
  <property fmtid="{D5CDD505-2E9C-101B-9397-08002B2CF9AE}" pid="13" name="Objective-Description">
    <vt:lpwstr/>
  </property>
  <property fmtid="{D5CDD505-2E9C-101B-9397-08002B2CF9AE}" pid="14" name="Objective-CreationStamp">
    <vt:filetime>2021-07-09T01:09:39Z</vt:filetime>
  </property>
  <property fmtid="{D5CDD505-2E9C-101B-9397-08002B2CF9AE}" pid="15" name="Objective-IsApproved">
    <vt:bool>false</vt:bool>
  </property>
  <property fmtid="{D5CDD505-2E9C-101B-9397-08002B2CF9AE}" pid="16" name="Objective-IsPublished">
    <vt:bool>false</vt:bool>
  </property>
  <property fmtid="{D5CDD505-2E9C-101B-9397-08002B2CF9AE}" pid="17" name="Objective-DatePublished">
    <vt:lpwstr/>
  </property>
  <property fmtid="{D5CDD505-2E9C-101B-9397-08002B2CF9AE}" pid="18" name="Objective-ModificationStamp">
    <vt:filetime>2021-07-11T19:56:16Z</vt:filetime>
  </property>
  <property fmtid="{D5CDD505-2E9C-101B-9397-08002B2CF9AE}" pid="19" name="Objective-Owner">
    <vt:lpwstr>Richard Brown</vt:lpwstr>
  </property>
  <property fmtid="{D5CDD505-2E9C-101B-9397-08002B2CF9AE}" pid="20" name="Objective-Path">
    <vt:lpwstr>Objective Global Folder:Financial Management:Analytics and Insights:Regular Reporting:Annual Reporting:CE Expenses FY21:</vt:lpwstr>
  </property>
  <property fmtid="{D5CDD505-2E9C-101B-9397-08002B2CF9AE}" pid="21" name="Objective-Parent">
    <vt:lpwstr>CE Expenses FY21</vt:lpwstr>
  </property>
  <property fmtid="{D5CDD505-2E9C-101B-9397-08002B2CF9AE}" pid="22" name="Objective-State">
    <vt:lpwstr>Being Edited</vt:lpwstr>
  </property>
  <property fmtid="{D5CDD505-2E9C-101B-9397-08002B2CF9AE}" pid="23" name="Objective-VersionId">
    <vt:lpwstr>vA9769275</vt:lpwstr>
  </property>
  <property fmtid="{D5CDD505-2E9C-101B-9397-08002B2CF9AE}" pid="24" name="Objective-Version">
    <vt:lpwstr>1.1</vt:lpwstr>
  </property>
  <property fmtid="{D5CDD505-2E9C-101B-9397-08002B2CF9AE}" pid="25" name="Objective-VersionNumber">
    <vt:r8>3</vt:r8>
  </property>
  <property fmtid="{D5CDD505-2E9C-101B-9397-08002B2CF9AE}" pid="26" name="Objective-VersionComment">
    <vt:lpwstr/>
  </property>
  <property fmtid="{D5CDD505-2E9C-101B-9397-08002B2CF9AE}" pid="27" name="Objective-FileNumber">
    <vt:lpwstr>qA992175</vt:lpwstr>
  </property>
  <property fmtid="{D5CDD505-2E9C-101B-9397-08002B2CF9AE}" pid="28" name="Objective-Classification">
    <vt:lpwstr>[Inherited - Unclassified]</vt:lpwstr>
  </property>
  <property fmtid="{D5CDD505-2E9C-101B-9397-08002B2CF9AE}" pid="29" name="Objective-Caveats">
    <vt:lpwstr/>
  </property>
  <property fmtid="{D5CDD505-2E9C-101B-9397-08002B2CF9AE}" pid="30" name="Objective-Document Type">
    <vt:lpwstr/>
  </property>
  <property fmtid="{D5CDD505-2E9C-101B-9397-08002B2CF9AE}" pid="31" name="Objective-Connect Creator">
    <vt:lpwstr/>
  </property>
  <property fmtid="{D5CDD505-2E9C-101B-9397-08002B2CF9AE}" pid="32" name="Objective-Comment">
    <vt:lpwstr/>
  </property>
  <property fmtid="{D5CDD505-2E9C-101B-9397-08002B2CF9AE}" pid="33" name="SV_QUERY_LIST_4F35BF76-6C0D-4D9B-82B2-816C12CF3733">
    <vt:lpwstr>empty_477D106A-C0D6-4607-AEBD-E2C9D60EA279</vt:lpwstr>
  </property>
  <property fmtid="{D5CDD505-2E9C-101B-9397-08002B2CF9AE}" pid="34" name="SV_HIDDEN_GRID_QUERY_LIST_4F35BF76-6C0D-4D9B-82B2-816C12CF3733">
    <vt:lpwstr>empty_477D106A-C0D6-4607-AEBD-E2C9D60EA279</vt:lpwstr>
  </property>
</Properties>
</file>